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920" windowWidth="19320" windowHeight="9720" tabRatio="932" activeTab="2"/>
  </bookViews>
  <sheets>
    <sheet name="Naslovna" sheetId="1" r:id="rId1"/>
    <sheet name="Uvjeti" sheetId="29" r:id="rId2"/>
    <sheet name="troškovnik" sheetId="4" r:id="rId3"/>
  </sheets>
  <definedNames>
    <definedName name="_xlnm.Print_Area" localSheetId="2">troškovnik!$A$1:$J$303</definedName>
  </definedNames>
  <calcPr calcId="145621"/>
</workbook>
</file>

<file path=xl/calcChain.xml><?xml version="1.0" encoding="utf-8"?>
<calcChain xmlns="http://schemas.openxmlformats.org/spreadsheetml/2006/main">
  <c r="J255" i="4" l="1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23" i="4"/>
  <c r="J209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187" i="4"/>
  <c r="J166" i="4"/>
  <c r="J167" i="4"/>
  <c r="J168" i="4"/>
  <c r="J169" i="4"/>
  <c r="J170" i="4"/>
  <c r="J171" i="4"/>
  <c r="J165" i="4"/>
  <c r="J150" i="4"/>
  <c r="J149" i="4"/>
  <c r="J126" i="4"/>
  <c r="J127" i="4"/>
  <c r="J128" i="4"/>
  <c r="J129" i="4"/>
  <c r="J130" i="4"/>
  <c r="J131" i="4"/>
  <c r="J132" i="4"/>
  <c r="J133" i="4"/>
  <c r="J134" i="4"/>
  <c r="J135" i="4"/>
  <c r="J125" i="4"/>
  <c r="J106" i="4"/>
  <c r="J107" i="4"/>
  <c r="J108" i="4"/>
  <c r="J109" i="4"/>
  <c r="J110" i="4"/>
  <c r="J111" i="4"/>
  <c r="J105" i="4"/>
  <c r="J85" i="4"/>
  <c r="J86" i="4"/>
  <c r="J87" i="4"/>
  <c r="J88" i="4"/>
  <c r="J89" i="4"/>
  <c r="J90" i="4"/>
  <c r="J84" i="4"/>
  <c r="J70" i="4"/>
  <c r="J58" i="4"/>
  <c r="J59" i="4"/>
  <c r="J60" i="4"/>
  <c r="J61" i="4"/>
  <c r="J62" i="4"/>
  <c r="J63" i="4"/>
  <c r="J64" i="4"/>
  <c r="J65" i="4"/>
  <c r="J66" i="4"/>
  <c r="J67" i="4"/>
  <c r="J68" i="4"/>
  <c r="J47" i="4"/>
  <c r="J48" i="4"/>
  <c r="J49" i="4"/>
  <c r="J50" i="4"/>
  <c r="J51" i="4"/>
  <c r="J52" i="4"/>
  <c r="J53" i="4"/>
  <c r="J54" i="4"/>
  <c r="J55" i="4"/>
  <c r="J56" i="4"/>
  <c r="J57" i="4"/>
  <c r="J46" i="4"/>
  <c r="J33" i="4"/>
  <c r="J25" i="4"/>
  <c r="J26" i="4"/>
  <c r="J27" i="4"/>
  <c r="J28" i="4"/>
  <c r="J29" i="4"/>
  <c r="J30" i="4"/>
  <c r="J31" i="4"/>
  <c r="J20" i="4"/>
  <c r="J21" i="4"/>
  <c r="J22" i="4"/>
  <c r="J23" i="4"/>
  <c r="J24" i="4"/>
  <c r="J14" i="4"/>
  <c r="J15" i="4"/>
  <c r="J16" i="4"/>
  <c r="J17" i="4"/>
  <c r="J18" i="4"/>
  <c r="J19" i="4"/>
  <c r="J10" i="4"/>
  <c r="J11" i="4"/>
  <c r="J12" i="4"/>
  <c r="J13" i="4"/>
  <c r="J9" i="4"/>
  <c r="F168" i="4" l="1"/>
  <c r="F165" i="4"/>
  <c r="F150" i="4"/>
  <c r="F135" i="4"/>
  <c r="F133" i="4"/>
  <c r="F126" i="4"/>
  <c r="F125" i="4"/>
  <c r="F88" i="4"/>
  <c r="F84" i="4"/>
  <c r="F63" i="4"/>
  <c r="F57" i="4"/>
  <c r="F53" i="4"/>
  <c r="F50" i="4"/>
  <c r="F13" i="4"/>
  <c r="F11" i="4"/>
  <c r="F173" i="4" l="1"/>
  <c r="F279" i="4" s="1"/>
  <c r="F211" i="4"/>
  <c r="F281" i="4" s="1"/>
  <c r="F258" i="4" l="1"/>
  <c r="F283" i="4" s="1"/>
  <c r="F137" i="4" l="1"/>
  <c r="J103" i="4"/>
  <c r="F153" i="4" l="1"/>
  <c r="F277" i="4" s="1"/>
  <c r="F113" i="4"/>
  <c r="F273" i="4" s="1"/>
  <c r="F275" i="4"/>
  <c r="F92" i="4" l="1"/>
  <c r="F271" i="4" s="1"/>
  <c r="F35" i="4" l="1"/>
  <c r="F267" i="4" s="1"/>
  <c r="F73" i="4"/>
  <c r="F269" i="4" s="1"/>
  <c r="F286" i="4" l="1"/>
  <c r="F288" i="4" s="1"/>
  <c r="E52" i="1" s="1"/>
  <c r="E50" i="1" l="1"/>
</calcChain>
</file>

<file path=xl/sharedStrings.xml><?xml version="1.0" encoding="utf-8"?>
<sst xmlns="http://schemas.openxmlformats.org/spreadsheetml/2006/main" count="405" uniqueCount="274">
  <si>
    <t>REPUBLIKA HRVATSKA</t>
  </si>
  <si>
    <t>MINISTARSTVO BRANITELJA</t>
  </si>
  <si>
    <t>TROŠKOVNIK O POTREBNIM SANACIJSKIM RADOVIMA U STANU</t>
  </si>
  <si>
    <t>Županija:</t>
  </si>
  <si>
    <t>Ime i prezime:</t>
  </si>
  <si>
    <t>OIB:</t>
  </si>
  <si>
    <t>Mjesto:</t>
  </si>
  <si>
    <t>Ulica i broj:</t>
  </si>
  <si>
    <t>Tlocrtna površina  (m²):</t>
  </si>
  <si>
    <t>Pozicija stana u objektu:</t>
  </si>
  <si>
    <t>Broj etaža u objektu:</t>
  </si>
  <si>
    <t>Naziv građevine:</t>
  </si>
  <si>
    <t>Komunalna zona:</t>
  </si>
  <si>
    <t>Izvoditelj radova:</t>
  </si>
  <si>
    <t>Oznaka stana:</t>
  </si>
  <si>
    <t>Potpis:</t>
  </si>
  <si>
    <t>Pečat:</t>
  </si>
  <si>
    <t>Ukupna cijena s PDV-om:</t>
  </si>
  <si>
    <t>Opis radova</t>
  </si>
  <si>
    <t>Količina</t>
  </si>
  <si>
    <t>1.</t>
  </si>
  <si>
    <t>1.1.</t>
  </si>
  <si>
    <t>1.2.</t>
  </si>
  <si>
    <t>1.3.</t>
  </si>
  <si>
    <t>1.4.</t>
  </si>
  <si>
    <t>Redni br.</t>
  </si>
  <si>
    <t>Stambeno</t>
  </si>
  <si>
    <t>OPĆI OPIS RUŠENJE I DEMONTAŽA</t>
  </si>
  <si>
    <t>Ukupno
(kn)</t>
  </si>
  <si>
    <t>ZIDARSKI RADOVI</t>
  </si>
  <si>
    <t>OPĆI OPIS ZIDARSKIH RADOVA</t>
  </si>
  <si>
    <t>IZOLATERSKI RADOVI</t>
  </si>
  <si>
    <t>Jed.
Mjera</t>
  </si>
  <si>
    <t>Jed.
Cijena</t>
  </si>
  <si>
    <t>KERAMIČARSKI RADOVI</t>
  </si>
  <si>
    <t>REKAPITULACIJA</t>
  </si>
  <si>
    <t>Ukupna cijena:</t>
  </si>
  <si>
    <t>Opis usvojenih uvjeta radova u sanaciji:</t>
  </si>
  <si>
    <t>- Za svaku izmjenu ili dopunu potrebno je dobiti pismenu suglasnost investitora odnosno naručitelja radova.</t>
  </si>
  <si>
    <t>Opis primopredaje radova:</t>
  </si>
  <si>
    <t>- Primopredajnim zapisnikom utvrđuje se:</t>
  </si>
  <si>
    <t>- Jesu li radovi izvedeni u cijelosti prema ugovoru, troškovniku i pravilima struke.</t>
  </si>
  <si>
    <t>- Odgovara li kvaliteta izvedenih radova ugovorenoj kvaliteti, odnosno koje radove izvoditelj mora o svome trošku dovršiti ili prepraviti.</t>
  </si>
  <si>
    <t>- Definiranje roka otklanjanja nedostataka.</t>
  </si>
  <si>
    <t>- Ukoliko se nedostaci ne otklone u definiranome roku, ugovorne strane su suglasne da se sanacija, odnosno završetak radova izvrši o trošku izvoditelja.</t>
  </si>
  <si>
    <t>Datum:</t>
  </si>
  <si>
    <t>Adresa:</t>
  </si>
  <si>
    <t>- Ukoliko se pojave van troškovnički radovi isti ne mogu biti više od deset posto ukupno ugovorenih radova.</t>
  </si>
  <si>
    <t>- Ukoliko izvoditelj radova uoči dodatne radove, koji nisu navedeni u stavkama troškovnika, dužan je za van troškovničke radove dostavit ponudu, analizu cijena i opis radova koji su potrebni.</t>
  </si>
  <si>
    <t xml:space="preserve">- Izvedba radova treba biti prema nacrtima, općim uvjetima i opisu radova, detaljima i prema pravilima zanata. </t>
  </si>
  <si>
    <t>- Eventualna odstupanja treba prethodno dogovoriti s nadzornim inženjerom i projektantom za svaki pojedini slučaj.</t>
  </si>
  <si>
    <t xml:space="preserve">- Tolerancija mjera izvedenih radova određena su uzancama zanata, odnosno prema odluci projektanta i nadzorne službe. </t>
  </si>
  <si>
    <t>- Rad obuhvaća osim opisanog u troškovniku, još  i prijenose, prijevoz, dizanje, utovar i istovar materijala unutar gradilišta, pripremanje morta i betona, zaštićivanje konstrukcije od štetnih atmosferskih utjecaja, sve pomoćne radove kao: skupljanje rasutog materijala, održavanje čistoće gradilišta.</t>
  </si>
  <si>
    <t>- Primopredaja i konačni obračun izvršiti će ovlašteni predstavnici obiju ugovorenih strana, nakon dovršenja sanacije ili izgradnje.</t>
  </si>
  <si>
    <t>- Sastavni dio troškovnika su sva prava i obveze koje proizlaze iz Zakona o gradnji i Zakona o obveznim odnosima.</t>
  </si>
  <si>
    <t xml:space="preserve">- Za sve radove treba primjenjivati tehničke propise, pravilnike, odredbe, uzance, građ. norme, a upotrijebljeni materijal, koji izvođač dobavlja i ugrađuje, mora odgovarati normama (HRN). </t>
  </si>
  <si>
    <t>- Sva odstupanja od dogovorenih tolerantnih mjera izvoditelj radova je dužan otkloniti o svom trošku. To vrijedi za sve vrste radova, kao što su građevinski, obrtnički i montažerski, opremanje i ostali radovi.</t>
  </si>
  <si>
    <r>
      <rPr>
        <b/>
        <sz val="12"/>
        <color theme="1"/>
        <rFont val="Times New Roman"/>
        <family val="1"/>
        <charset val="238"/>
      </rPr>
      <t>*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Izvoditelj radova u prisutnosti investitora izvršio je pregled lokacije, odnosno potrebnih sanacijskih radova prema dostavljenom troškovniku.</t>
    </r>
  </si>
  <si>
    <t>2.1.</t>
  </si>
  <si>
    <t>2.2.</t>
  </si>
  <si>
    <t>3.1.</t>
  </si>
  <si>
    <t>6.1.</t>
  </si>
  <si>
    <t>9.1.</t>
  </si>
  <si>
    <t>9.2.</t>
  </si>
  <si>
    <t>8.2.</t>
  </si>
  <si>
    <t>8.1.</t>
  </si>
  <si>
    <t>5.2.</t>
  </si>
  <si>
    <t>Ministarstvo branitelja</t>
  </si>
  <si>
    <t>5.1.</t>
  </si>
  <si>
    <t>8.3.</t>
  </si>
  <si>
    <t>Trg Nevenke Topalušić 1, Zagreb</t>
  </si>
  <si>
    <t>2.</t>
  </si>
  <si>
    <t>2.3.</t>
  </si>
  <si>
    <t>2.4.</t>
  </si>
  <si>
    <t>3.</t>
  </si>
  <si>
    <t>4.</t>
  </si>
  <si>
    <t>5.</t>
  </si>
  <si>
    <t>6.</t>
  </si>
  <si>
    <t>7.</t>
  </si>
  <si>
    <t>8.</t>
  </si>
  <si>
    <t>9.</t>
  </si>
  <si>
    <t>7.1.</t>
  </si>
  <si>
    <t>8.4.</t>
  </si>
  <si>
    <t>9.3.</t>
  </si>
  <si>
    <t>9.4.</t>
  </si>
  <si>
    <t>Radove na rušenjima pojedinih dijelova stana izvesti pažljivo. Sačuvati sve konstruktivne elemente u neposrednoj blizini rušenja. Sav iskoristivi materijal posložiti, spremiti i zaštititi. Prije početka radova od nadležnih tijela zatražiti određivanje mjesta za odlaganje, kako ne bi došlo do nepotrebnog preslagivanja istog, na račun i u režiji izvođača. Poduzeti sve radnje osiguranja dijelova koji se ruše ili demontiraju te primjeniti sve Zakonom propisane zaštite na radu.</t>
  </si>
  <si>
    <t>kom</t>
  </si>
  <si>
    <t>m2</t>
  </si>
  <si>
    <t>1.5.</t>
  </si>
  <si>
    <t>1.6.</t>
  </si>
  <si>
    <t>Skidanje zidnih keremičkih pločica u prostoru radne kuhinje i kupaonice. Utovar, odvoz i istovar na lokaciju  udaljenu do 10 km. Obračun po m2 skinutih zidnih keramičkih pločica.</t>
  </si>
  <si>
    <t>1.7.</t>
  </si>
  <si>
    <t>1.8.</t>
  </si>
  <si>
    <t>komplet</t>
  </si>
  <si>
    <t>kupaonica</t>
  </si>
  <si>
    <t>radna kuhinja</t>
  </si>
  <si>
    <t>1.9.</t>
  </si>
  <si>
    <t>Demontaža postojeće elektro instalacije u stanu, zbog dotrajalosti i zastarjele instalacije. Stavka obuhvaća skidanje elektro galanterije (utičnice, prekidači, ploča s osiguračima,elektro kablovi isl.) te sva potreban štemanja. Radove izvodi kvalificirani radnik.Utovar, odvoz i istovar na lokaciju  udaljenu do 10 km. Obračun po kompletu.</t>
  </si>
  <si>
    <t>UKUPNO RUŠENJA I DEMONTAŽE :</t>
  </si>
  <si>
    <t>1.  RUŠENJE I DEMONTAŽA</t>
  </si>
  <si>
    <t>2. ZIDARSKI RADOVI</t>
  </si>
  <si>
    <t>U jediničnu cijenu zidarskih radova uračunati sav potreban rad i materijal, sve transporte, zaštitu od atmosferskih utjecaja, korištenje radne skele i sl. Uračunati grubo čišćenje te uklanjanje otpadaka i osiguranje mjera zaštite na radu.Kod izvedbe estriha izvođač je dužan zatražiti od nadzornog inženjera visinske kote, te ih u naravi usaglasiti sa projektnim zadacima.Obavezna provjera isušenosti estriha prije postavljanja podova.Obračun po m3(m2) ugrađenog materijala.</t>
  </si>
  <si>
    <t>Izrada betonske košuljice C 12/15 (tzv.suhi estrih) debljine 5 cm u kupaonici. Košuljica se izvodi preko prethodno izvedene hidroizolacije postojećeg poda. Košuljica mora biti armirana, gornja površina mora biti ravna i obrađena tako da se na nju može izvesti tekući hidroizolacijski premaz i finalna podna obloga. U cijenu uračunati vrijednost svog osnovnog i pomoćnog materijala i rada.</t>
  </si>
  <si>
    <t>Popravak žbuke zidova na mjestima gdje je prethodno skinuta oštećena žbuka te na mjestima novo postavljenih elektro, vodovodnih i kanalizacijskih instalacija. U cijenu uračunati vrijednost svog osnovnog i pomoćnog materijala i rada.</t>
  </si>
  <si>
    <t>paušalno</t>
  </si>
  <si>
    <t>Razna sitna  štemanja, probijanja i slično po nalogu nadzornog inžinjera.</t>
  </si>
  <si>
    <t>m</t>
  </si>
  <si>
    <t>2.5.</t>
  </si>
  <si>
    <t>Probijanja raznih otvora u zidovima  za instalacije. Otvori veličine do 0,1 m2.</t>
  </si>
  <si>
    <t xml:space="preserve">m </t>
  </si>
  <si>
    <t>2.7.</t>
  </si>
  <si>
    <t>Rabiciranje šliceva nakon postave instalacija sa svim potrebnim materijalom i priborom. Širina šlica do 20 cm.</t>
  </si>
  <si>
    <t>2.8.</t>
  </si>
  <si>
    <t>Razna sitna krpanja i popravci.</t>
  </si>
  <si>
    <t>UKUPNO ZIDARSKI RADOVI :</t>
  </si>
  <si>
    <t>U jediničnu cijenu radova uključiti sav materijal i rad na nabavi i postavljanju materijala. U cijenu uključiti sav spojni materijal. Kod postavljanje metalnih profila na spoju istih sa betonskim ili zidanim elementima obavezno postavljati traku za spriječavanje prijenosa vibracija i zvuka. Sve spojeve ploča obavezno obložiti trakom za spojeve, te prethodno i naknadno ogletati.  Završena površina mora biti spremna za bojanje, bez neravnima na površini. 
Obračun radova po m2 odrađene površine. Sve radove izvesti u skladu sa elaboratom zaštite od požara.</t>
  </si>
  <si>
    <t>OPĆI OPIS IZOLATERSKI RADOVI</t>
  </si>
  <si>
    <t>UKUPNO IZOLATERSKI RADOVI :</t>
  </si>
  <si>
    <t>OPĆI OPIS STOLARSKI RADOVI</t>
  </si>
  <si>
    <t>U jediničnu cijenu uračunati sva pomoćna i osnovna sredstva, materijal i rad potreban za izvedbu radova, osiguranju mjera HTZ i transporta.Nuditi gotov proizvod sa uračunatim rezanjima, prilagođavanju površina gabaritima, spojnim spredstvima . Mjere je potrebno uzeti u naravi.
Obračun po stvarnoj količini ugrađenog materijala. OBRATITI POZORNOST NA UGRADNJU VANJSKOG PROZORA (SISTEM "RAL UGRADNJE").</t>
  </si>
  <si>
    <t>UKUPNO STOLARSKI RADOVI (vanjska i unutarnja stolarija) :</t>
  </si>
  <si>
    <t>OPĆI OPIS KERAMIČARSKI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</si>
  <si>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samo keramiku I klase, u boji, dezenu i načinu postavljanja (ravno-dijagonalno) te dimenzija pločica po odabiru investitora. Obračun po stvarnoj količini ugrađenog opločanja.</t>
  </si>
  <si>
    <t xml:space="preserve">      podne keramičke pločice</t>
  </si>
  <si>
    <t xml:space="preserve">      sok keramičkih pločica 10 cm</t>
  </si>
  <si>
    <t>UKUPNO KERAMIČARSKI RADOVI :</t>
  </si>
  <si>
    <t>OPĆI OPIS PARKETARSKI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</si>
  <si>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hrastov parket I klase. Načinu postavljanja  po odabiru investitora. Obračun po stvarnoj količini ugrađenog parketa.</t>
  </si>
  <si>
    <t xml:space="preserve">      parket</t>
  </si>
  <si>
    <t xml:space="preserve">      parketne kutne letvice</t>
  </si>
  <si>
    <t>UKUPNO PARKETARSKI RADOVI :</t>
  </si>
  <si>
    <t xml:space="preserve">Sve zidne površine potrebno je u cijelosti ogletati, fino pobrusiti i isprašiti. Prije nanošenja novih slojeva boje površine je potrebno premazati temeljnim prajmerom. Prije ličenja postojeće stare stolarije i bravarije potrebno je pokrpati oštećena mjesta, površine fino pobrusiti, isprašiti te nanijeti temeljni premaz. U jediničnu cijenu uračunati sva pomoćna i osnovna sredstva, materijal i rad potreban za izvedbu radova, osiguranju mjera HTZ i transporta.Sva bojanja zidova izvesti s jednim temeljnim slojem i dva dekorativna završna premaza u tonu i boji po izboru projektanta. Ličenje stolarije i bravarije je također s jednim temeljnim premazom i dva završna lak premaza. Obračun po stvarnoj količini izvedenih radova.  </t>
  </si>
  <si>
    <t xml:space="preserve">      bojanje stropava</t>
  </si>
  <si>
    <t>UKUPNO SOBOSLIKARSKI I LIČILAČKI RADOVI :</t>
  </si>
  <si>
    <t>8.5.</t>
  </si>
  <si>
    <t>U jedininičnu cijenu kompleta uključeni su svi elementi za potpuno funkcioniranje. U jediničnu cijenu su uključeni svi ventili, rozete, pričvrsni pribor, dovod tople i hladne vode 1/2" sve do potpune gotovosti kompleta. U cijenu uračunati sav osnovni i pomoćni materijal i rad. Eventualne razlike obračunati će se prema jediničnim cijenama iz ovog troškovnika. U sve radove uključiti silikoniranje opreme trajnim sanitarnim silikonom u boji sanitarije, na svim spojevima sa zidom i podom.</t>
  </si>
  <si>
    <t>Umivaonik dim. 65x55 cm</t>
  </si>
  <si>
    <t>PONUDA PO KOMPLETIMA</t>
  </si>
  <si>
    <t>9.5.</t>
  </si>
  <si>
    <t>Dobava i ugradba umivaonika I klase, uključivo sa  jednoručnom mješalicom, kutnim ventilima, rozetama, sifonom, fleksibilnim priključnim cijevima i sl.  U cijenu uračunati sav potreban materijal i rad do potpune gotovosti. Komplet.</t>
  </si>
  <si>
    <t>Dobava i ugradba  WC školjke  I klase, uključivo sa, kutnim ventilom, rozetom, daskom za sjedenje i vodokotlićem sa priborom. U stavku uračunati sva štemanja i krpanja. Komplet.</t>
  </si>
  <si>
    <t>Dobava i ugradba PVC sifona, sa PVC tuljkom i INOX rešetkom 15x15 cm. U cijenu uračunati i odvod od sifona, sa svim štemanjima i krpanjima.Komplet</t>
  </si>
  <si>
    <t>Dobava i ugradba slavine s holender nastavkom za stroj za pranje rublja. U cijenu uračunati dovod i odvod vode, podžbukni ventil s rozetom, slavinu sa ručkom i odvodnu ugradbenu garnituru. U cijenu uračunati sva štemanja i krpanja. Komplet.</t>
  </si>
  <si>
    <t>9.6.</t>
  </si>
  <si>
    <t>9.7.</t>
  </si>
  <si>
    <t>Dobava i ugradba ogledala iznad umivaonika u širini umivaonika, prvoklasne izvedbe s ugradnjom na nevidljive nosače. Obračun po komadu kompletno montiranog ogledala, uključivo sav potreban rad i materijal.</t>
  </si>
  <si>
    <t>9.8.</t>
  </si>
  <si>
    <t>9.9.</t>
  </si>
  <si>
    <t>Dobava i ugradba etažera. Obračun po komadu kompletno montiranog etažera, uključivo sav potreban rad i materijal.</t>
  </si>
  <si>
    <t>9.10.</t>
  </si>
  <si>
    <t>Ostali građevinski radovi i sitni potrošni materijal kod zamjene instalacija u kupanici i kod montaže sanitarije.</t>
  </si>
  <si>
    <t>9.12.</t>
  </si>
  <si>
    <t>UKUPNO VODOVOD I KANALIZACIJA, SANITARNA OPREMA:</t>
  </si>
  <si>
    <t>OPĆI OPIS ELEKTROTEHNIČKIH INSTALACIJA</t>
  </si>
  <si>
    <t>U pojedinim stavkama troškovnika navedeni su mogući tipovi proizvoda, odnosno proizvođača, što je samo preporuka projektanta kao pokazatelj nivoa kvalitete, funkcionalnosti, dizajna i slično, ili preporuka proizilazi iz određenih proračuna. Ponuditelj može ponuditi i drugi proizvod, drugog proizvođača, ako može argumentirati da je jednako vrijedan-kvalitetan, te da osigurava jednako dobre rezultate predviđene projektom, odnosno proračunima . Ponuditelj mora navesti proizvod koji alternativno nudi, te proizvođača tog proizvoda. Stavke troškovnika rađene su po kompletima.</t>
  </si>
  <si>
    <t>Dobava, ugradnja i spajanje stropne svjetiljke u kupaonici, opalni pokrov, tip kao SITECO EUROPLEX TC, IP65, komplet sa izvorom svjetlosti 2xTC-LEL 18W, cod. 5LS23472TR ili jednakovrijedan proizvod. U cijenu uključen i napojni kabel prosječne dužine 5,00 m po rasvjetnom mjestu te sva potrebna štemanja za provlačenje novih instalacija, krpanja nakon postavljenih instalacija i svi potrebni radovi i materijali do potpune funkcionalnisti.</t>
  </si>
  <si>
    <t>Dobava, ugradnja i spajanje zidne svjetiljke u kupaonici, tip kao SITECO EUROPLEX TC mirror, IP44, komplet sa izvorom svjetlosti 1xT16 14W, cod. 5MD81471M3 ili jednakovrijedan proizvod. U cijenu uključen i napojni kabel prosječne dužine 5,00 m po rasvjetnom mjestu te sva potrebna štemanja za provlačenje novih instalacija, krpanja nakon postavljenih instalacija i svi potrebni radovi i materijali do potpune funkcionalnisti.</t>
  </si>
  <si>
    <t>Dobava i montaža kompletne razvodne ploče, komplet opremljene (razdjelnik s montiranih 8 komada osigurača, 1 kom  zaštitne sklopke za kupaonice  FID 25/0,03A, odvodnik prenapona, Cu sabirnice 100A jednopolne izolirane, nespecifirani materijal, stopice, spojni kabeli, POK kanali, vijci i stezaljke i ostalo). U cijenu uključen i napojni kabel te sva potrebna štemanja za provlačenje novih instalacija do ormara, krpanja nakon postavljenih instalacija i svi potrebni radovi i materijali do potpune funkcionalnisti.</t>
  </si>
  <si>
    <t>Dobava i ugradnja zaštitne sklopka FID 40/0,5A. U cijenu uključen i napojni kabel prosječne dužine 5,00 m po rasvjetnom mjestu te sva potrebna štemanja za provlačenje novih instalacija, krpanja nakon postavljenih instalacija i svi potrebni radovi i materijali do potpune funkcionalnisti.</t>
  </si>
  <si>
    <t>Dobava i montaža serijskog prekidača podžbuknog. U cijenu uključen i napojni kabel prosječne dužine 5,00 m po prkidaču te sva potrebna štemanja za provlačenje novih instalacija, krpanja nakon postavljenih instalacija i svi potrebni radovi i materijali do potpune funkcionalnisti.</t>
  </si>
  <si>
    <t>Dobava i montaža zvona s transformatorom, te tipkala za zvono. U cijenu uključen i napojni kabel prosječne dužine 5,00 m  te sva potrebna štemanja za provlačenje novih instalacija, krpanja nakon postavljenih instalacija i svi potrebni radovi i materijali do potpune funkcionalnisti.</t>
  </si>
  <si>
    <t>Dobava i montaža kupaonskog indikatora s 3 tipke 16A. U cijenu uključen i napojni kabel prosječne dužine 5,00 m  te sva potrebna štemanja za provlačenje novih instalacija, krpanja nakon postavljenih instalacija i svi potrebni radovi i materijali do potpune funkcionalnisti.</t>
  </si>
  <si>
    <t>Dobava i montaža šuko utičnica. U cijenu uključen i napojni kabel prosječne dužine 5,00 m  te sva potrebna štemanja za provlačenje novih instalacija, krpanja nakon postavljenih instalacija i svi potrebni radovi i materijali do potpune funkcionalnisti.</t>
  </si>
  <si>
    <t>Dobava i montaža šuko utičnice II/p OG montirane podžbukno do visine poklopca utičnica. U cijenu uključen i napojni kabel prosječne dužine 5,00 m  te sva potrebna štemanja za provlačenje novih instalacija, krpanja nakon postavljenih instalacija i svi potrebni radovi i materijali do potpune funkcionalnisti.</t>
  </si>
  <si>
    <t>Dobava i montaža utičnice za telefon. U cijenu uključen i napojni kabel prosječne dužine 8,00 m  te sva potrebna štemanja za provlačenje novih instalacija, krpanja nakon postavljenih instalacija i svi potrebni radovi i materijali do potpune funkcionalnisti.</t>
  </si>
  <si>
    <t>Dobava i montaža TV utičnice. U cijenu uključen i napojni kabel prosječne dužine 8,00 m  te sva potrebna štemanja za provlačenje novih instalacija, krpanja nakon postavljenih instalacija i svi potrebni radovi i materijali do potpune funkcionalnisti.</t>
  </si>
  <si>
    <t>Ispitivanje kompletne novoizvedene elektro instalacije te izdavanje atesta ispravnosti.</t>
  </si>
  <si>
    <t>UKUPNO ELEKTROTEHNIČKE INSTALACIJE :</t>
  </si>
  <si>
    <t>RUŠENJE I DEMONTAŽE</t>
  </si>
  <si>
    <t>STOLARSKI RADOVI (vanjska i unutarnja stolarija)</t>
  </si>
  <si>
    <t xml:space="preserve">PARKETRSKI RADOVI </t>
  </si>
  <si>
    <t xml:space="preserve">SOBOSLIKARSKO LIČILAČKI RADOVI </t>
  </si>
  <si>
    <t>INSTALACIJE VODOVODA I KANALIZACIJE TE SANITARNE OPREME</t>
  </si>
  <si>
    <t>ELEKTROTEHNIČKE INSTALACIJE</t>
  </si>
  <si>
    <t>UKUPNO RADOVI S PDV-om :</t>
  </si>
  <si>
    <t>UKUPNO RADOVI NETTO :</t>
  </si>
  <si>
    <t>Izrada dodatne hidroizolacije poda kupaonice na prethodno izveden estrih. Izolaciju izvesti na opranu i očišćenu podlogu. Hidroizolacija se sastoji od dva sloja visoko elastičnog dvokomponentnog cementnog morta svaki debljine min. 2 mm. U prvi sloj se utisne alkalno otporna mrežica veličine oka 4-5 mm. Na mjestima dilatacija, spojeva okomitih i horizontalnih ploha,te odvoda treba ugraditi poliestersku gumiranu traku s alkalno otpornim filcem, kutne elemente i manžete. Trake se međusobno lijepe posebnim ljepilom. Izolacija kao Maperelastic   ili jednakovrijedan proizvod.       U cijenu uračunati vrijednosti svog osnovnog i pomoćnog materijala i rada.
Obračun po m2 tlocrtne površine.</t>
  </si>
  <si>
    <t>4.2.</t>
  </si>
  <si>
    <t>Izrada hidroizolacije postojećeg poda u kupaonici (podna ploha + 10 cm vertikalnog ruba uz zidova), s jednim hladnim premazom i jednim slojem trake za varenje V-4 - vareno.</t>
  </si>
  <si>
    <t>Demontaža sanitarne opreme u kupanici te demontaža i skidanje postojeće dotrajale vodovodne i kanalizacijske instalacije u kupaonici te iste u kuhinji (za sudoper, dovod i odvod). Radove izvodi kvalificirani radnik.Utovar, odvoz i istovar na lokaciju  udaljenu do 10 km. Obračun po kompletu.</t>
  </si>
  <si>
    <t>4.3.</t>
  </si>
  <si>
    <t xml:space="preserve">Puna drvena ulazna vrata stana s nadsvjetlom </t>
  </si>
  <si>
    <t>Dobava i ugradba držača za ručnike pokraj umivanika i kade, zidna kromirana. Obračun po komadu kompletno montiranog držača, uključivo sav potreban rad i materijal.</t>
  </si>
  <si>
    <t>Dobava i ugradba držača WC papira, bočnomontaža na zid, rotacijska izvedba. Obračun po komadu kompletno montiranog držača, uključivo sav potreban rad i materijal.</t>
  </si>
  <si>
    <t>2.9.</t>
  </si>
  <si>
    <t>2.10.</t>
  </si>
  <si>
    <t>3. IZOLATERSKI RADOVI</t>
  </si>
  <si>
    <t>3.2.</t>
  </si>
  <si>
    <t>4. STOLARSKI RADOVI  (vanjska i unutarnja stolarija)</t>
  </si>
  <si>
    <t xml:space="preserve">5. KERAMIČARSKI RADOVI </t>
  </si>
  <si>
    <t>5.3.</t>
  </si>
  <si>
    <t xml:space="preserve">6. PARKETARSKI RADOVI </t>
  </si>
  <si>
    <t xml:space="preserve">7. SOBOSLIKARSKO LIČILAČKI RADOVI </t>
  </si>
  <si>
    <t>7.2.</t>
  </si>
  <si>
    <t>7.3.</t>
  </si>
  <si>
    <t>8. INSTALACIJE VODOVODA I KANALIZACIJE, SANITARNA OPREMA</t>
  </si>
  <si>
    <t>8.6.</t>
  </si>
  <si>
    <t>8.7.</t>
  </si>
  <si>
    <t>8.8.</t>
  </si>
  <si>
    <t>8.9.</t>
  </si>
  <si>
    <t>8.10.</t>
  </si>
  <si>
    <t>8.11.</t>
  </si>
  <si>
    <t>8.13.</t>
  </si>
  <si>
    <t>9. ELEKTROTEHNIČKE INSTALACIJE</t>
  </si>
  <si>
    <t>9.13.</t>
  </si>
  <si>
    <t>9.14.</t>
  </si>
  <si>
    <t>9.15.</t>
  </si>
  <si>
    <t>OPĆI OPIS INSTALACIJA VODOVODA I KANALIZACIJE I SANITARNE OPREME</t>
  </si>
  <si>
    <t>OPĆI OPIS SOBOSLIKARSKO LIČILAČKI RADOVI</t>
  </si>
  <si>
    <t>ZADARSKA</t>
  </si>
  <si>
    <t>Otucanje zbuke zidova na mjestima oštećenja ili dotrajalosti postojeće žbuke. Žbuka se ne otucava na mjestima gdje je potpuno "zdrava" ( bez pukotina i čvrsto sljubljena na konstrukciju. Površine za otucanje mora odobriti nadzorni inženjer. Utovar, odvoz i istovar na lokaciju  udaljenu do 10 km. Obračum po m2 otučene žbuke.</t>
  </si>
  <si>
    <t>soba 1</t>
  </si>
  <si>
    <t>3.4.</t>
  </si>
  <si>
    <t>Izrada  hidroizolacije zida kupaonice, na zidove uz kadu, preko prethodno sanirane žbuke zidova nakon skidanja zidnih keramičkih pločica. Izolaciju izvesti na opranu i očišćenu podlogu. Hidroizolacija se sastoji od dva sloja visoko elastičnog dvokomponentnog cementnog morta svaki debljine min. 2 mm. U prvi sloj se utisne alkalno otporna mrežica veličine oka 4-5 mm. Na mjestima dilatacija, spojeva okomitih i horizontalnih ploha,te odvoda treba ugraditi poliestersku gumiranu traku s alkalno otpornim filcem, kutne elemente i manžete. Trake se međusobno lijepe posebnim ljepilom. Izolacija kao Maperelastic   ili jednakovrijedan proizvod.       U cijenu uračunati vrijednosti svog osnovnog i pomoćnog materijala i rada.
Obračun po m2 površine izvedene izolacije.</t>
  </si>
  <si>
    <t>a/ zidne keramičke pločice u kupaonici visine 2,00 m</t>
  </si>
  <si>
    <t>Bojanje stropova nakon prethodno postavljenih ploča od gips kartonskih ploča, disperzivnom bojom u dva sloja u tonu i nijansi po izboru projektanta. Sve površine potrebno je prije boljanja dobro otprašiti i premazati impegnacijskim premazom. U cijenu uključiti sav materijal,  pripremne i pomoćne radove, kao što su gletanje, brušenje, radne skele i sl.</t>
  </si>
  <si>
    <t>Ličenje postojeće metalne zaštitne konstrukcije prozora uljenom bojom u tonu i nijansi po izboru projektanta u jednom temeljnom i dva završna lak premaza. Konstrukcija se sastoji od pet horizonatalnih elementa plosnatog presjeka te jednoh vertikalnog elementa kružnog plosnatog presjeka. U cijenu uključiti sav materijal, popravak oštećenja, te sve pripremne i pomoćne radove (gletanje, brušenje, radne skele i sl.)</t>
  </si>
  <si>
    <t>Dobava i montaža prekidača običnog podžbuknog (kuhinja, blagovaonica, dnevni boravak, sobe). U cijenu uključen i napojni kabel prosječne dužine 5,00 m po prkidaču te sva potrebna štemanja za provlačenje novih instalacija, krpanja nakon postavljenih instalacija i svi potrebni radovi i materijali do potpune funkcionalnisti.</t>
  </si>
  <si>
    <t>Dobava, ugradnja i spajanje zidnih i stropnih svjetiljki (plafonjere) s grlom E27 i štedne žarulje 11W u prostoru kuhinje, dnevnog boravka i blagovaonice te soba. U cijenu uključen i napojni kabel prosječne dužine 5,00 m po rasvjetnom mjestu te sva potrebna štemanja za provlačenje novih instalacija, krpanja nakon postavljenih instalacija i svi potrebni radovi i materijali do potpune funkcionalnisti.</t>
  </si>
  <si>
    <t>2.11.</t>
  </si>
  <si>
    <t>+</t>
  </si>
  <si>
    <r>
      <t>m</t>
    </r>
    <r>
      <rPr>
        <vertAlign val="superscript"/>
        <sz val="11"/>
        <rFont val="CRO_Swiss_Light-Normal"/>
        <charset val="238"/>
      </rPr>
      <t>1</t>
    </r>
  </si>
  <si>
    <t>a/  unutarnja kamena klupčica d=2 cm, širine  do 40cm</t>
  </si>
  <si>
    <t>9.11.</t>
  </si>
  <si>
    <t>GRAD BENKOVAC</t>
  </si>
  <si>
    <t>Knezova Šubića Bribirskih 17 B</t>
  </si>
  <si>
    <t>1. kat</t>
  </si>
  <si>
    <t>P+3</t>
  </si>
  <si>
    <t>Zagreb, kolovoz 2018. godine.</t>
  </si>
  <si>
    <t>Demontaža (rušenje) konstrukcije poda u kupaonici i kuhinji, sa svim slojevima. Utovar, odvoz i istovar na lokaciju  udaljenu do 10 km. Obračun po m2 razbijenih podova.</t>
  </si>
  <si>
    <t xml:space="preserve">kuhinja i blagovaonica </t>
  </si>
  <si>
    <t xml:space="preserve">hodnik </t>
  </si>
  <si>
    <t>ostava</t>
  </si>
  <si>
    <t>Rušenje postojećih pregradnih zidova od opeke NF zidani u PCM-u obostrano žbukani, utovar, odvoz i pažljivi istovar na deponiju udaljenu do 10 km.</t>
  </si>
  <si>
    <t>Skidanje sokla podne obloge od teraco pločica na terasi. Utovar, odvoz i istovar na lokaciju  udaljenu do 10 km. Obračun po m2 skinutih zidnih keramičkih pločica.</t>
  </si>
  <si>
    <t>m'</t>
  </si>
  <si>
    <t>Izrada betonske košuljice C 12/15 (tzv.suhi estrih) debljine 5 cm u  kuhinji. Košuljica se izvodi preko prethodno izvedene hidroizolacije postojećeg poda. Košuljica mora biti armirana, gornja površina mora biti ravna i obrađena tako da se na nju može izvesti tekući hidroizolacijski premaz i finalna podna obloga. U cijenu uračunati vrijednost svog osnovnog i pomoćnog materijala i rada.</t>
  </si>
  <si>
    <t>1.10.</t>
  </si>
  <si>
    <t>Popravak postojeće betonske košuljice  (cementni estrih) u  prostoru blagovaonice, dnevnog boravka, sobe i hodnika gdje je bila ugrađena završna obloga od parketa. Popravak obuhvaća popravak oštećenih i ispucalih dijelova estriha te premazivanje površine po potrebi samonivelirajućom masom. U cijenu uračunati vrijednost svog osnovnog i pomoćnog materijala i rada.</t>
  </si>
  <si>
    <t>Popravak žbuke stropova stropova u svim prostorijama stana. Stavka obuhvaća otucanje labavih i ispucalih dijelova žbuke te nanošenje novog sloja žbuke na mjestu prethodno skinutog sloja. U cijenu uključen sav potreban rad i materijal. Obračun prema m2 popravljene žbuke.</t>
  </si>
  <si>
    <t xml:space="preserve">Zidarska obrada oko novougrađenih ulaznih vrata, unutarnjih vrata te oko postojeće ugrađenje vanjske stolarije od PVC-a (prozora i balkonskih vrata). Uključivo eventualni popravak ploha oko ugrađenih elemenata, štemanja i žbukanja tj. dovođenje otvora u pravokutni oblik, po potrebi, te potrebna radna skela. </t>
  </si>
  <si>
    <t>2.6.</t>
  </si>
  <si>
    <t>Nabava i ugradba unutarnjih prozorskih klupčica</t>
  </si>
  <si>
    <t>Izrada toplinske izolacije podova u kuhinji gdje se izvodi novi cementni estrih, od EPS (EEPS) ploča debljine 5 cm. Između EPS ploča i betonske košuljice postavlja se PE folija debljine 0,20 mm s potrebnim preklopima koji se lijepe samoljepljivom trakom širine 4 cm.</t>
  </si>
  <si>
    <t>Na tipsku metalnu potkonstrukciju širine 75 mm obostrano se montiraju dvostruke obloge pločama, a šupljina se ispunjava mineralnom vunom debljine 5,0 cm. Završna obrada s glet masom, obostrano. U cijenu uračunati sve radnje po pravilima struke, sve do pripreme zida za bojanje. Izvedba u svemu prema uputstvima proizvođača. U cijenu uključen sav potreban rad i materijal. Obračun po m2 izvedenog zida.</t>
  </si>
  <si>
    <t>2.12.</t>
  </si>
  <si>
    <t>a/  Unutarnja drvena vrata kupaonice zidarske vel. 70/210 cm</t>
  </si>
  <si>
    <t>Dobava i ugradba metalnih pragova (lajsni) unutarnjih vrata širine te lajsne između različitih vrsta završne obloge podova 1,0 do 1,5 cm. Za odabir konzultirati nadzornog inženjera.</t>
  </si>
  <si>
    <t>Popločenje poda  balkona keramičkim pločicama I klase debljine 1,0 cm, po izboru investitora i/ili nadzornog inženjera. Pločice se polažu u fleksibilnom građevinskom lijepilu preko postojeće obloge od lijevanog teraca. U cijenu uključen sav potreban rad i materijal do potpune gotovosti. Obračun po m2 postavljenih pločica.</t>
  </si>
  <si>
    <t xml:space="preserve">Oblaganje zidova  kupanice i radne kuhinje keramičkim pločicama I klase debljine 1,0 cm po izboru investitora i/ili nadzornog inženjera. Pločice se polažu u fleksibilnom građevinskom lijepilu preko postojeće obloge od lijevanog teraca. U cijenu uključen sav potreban rad i materijal do potpune gotovosti. Obračun po m2 postavljenih pločica. </t>
  </si>
  <si>
    <t>Bojanje unutarnjih zidova (novih i postojećih) disperzivnom bojom, u dva sloja u tonu i nijansi po izboru projektanta. Prije nanošenja boje sve površine potrebno je dobro otprašiti i premazati impregnacijskim premazom. U cijenu uključiti sav materijal,  pripremne i pomoćne radove, kao što su gletanje, brušenje, radne skele i sl.</t>
  </si>
  <si>
    <t xml:space="preserve">          bojanje zidova</t>
  </si>
  <si>
    <t>Zaštitna konstrukcija je dimenzije 130/100 cm</t>
  </si>
  <si>
    <t>Dobava i ugradba polukružne tuš kade dim 80x80 cm I klase, uključivo sa mješalicom, kutnim ventilima, rozetom,  sifonom, te nosačom zastora i zastorom od vodotpornog plastificiranog materijala te ostalom pripadajućom opremom. Postaviti jednoručnu tuš bateriju. Tuš i crijevo ugraditi na zid kao klizni. U cijenu uračunati sav potreban materijal i rad do potpune gotovosti. Komplet.</t>
  </si>
  <si>
    <t>Dobava i montaža visokotlačnog električnog bojlera sadržaja 80 l, proizvod kao »Gorenje« ili jednako vrijedan proizvod, uključivo sav meterijal za zavješanje, sigurnosno-povratni ventil 1/2'', s ugrađenim termostatom, uključivo spoj na pocinčane cijevi 1/2'', s fleksibilnim cijevima, toplu i hladnu vodu te podžbukni ventil 1/2'' s ukrasnom kapom i rozeta na hladnoj vodi.  U stavci obračunati sva potrebna štemanja i krpanja. Komplet</t>
  </si>
  <si>
    <t>Izrada, dobava i ugradba  ulaznih punih vrata stana s protuprovalnom bravom, od kvalitetne drvene građe sa svim potrebnim predradnjama, uključeno u stavku. Ugradnja uključuje dopremu  fco gradilište, stolarsku ugradbu, stolarsko sastavljanje sa svim potrebnim pomoćnim materijalom, opremom i priborom, pokrovne letvice, purpen, sigurnosna brava, bitrax trake i dr, komplet.</t>
  </si>
  <si>
    <t>Pažljiva demontaža stolarije sa svim potrebnim radovima i pomoćnim konstrukcijama. Slaganje, utovar, odvoz i pažljivi istovar na lokaciju  udaljenu do 10 km (ulazna vrata 0,9x2,05+0,45m, unut.vrata 0,70x2,10m, 0,8x2,10 i 0,9x2,10, 1,3x0,70m).</t>
  </si>
  <si>
    <t>Izrada pregradnog zida kupaonice iz dvostrukih gips-kartonskih vodootpornih ploča debljine 12,5 mm kao Knauf ukupne debljine 125 mm.</t>
  </si>
  <si>
    <t>3.3.</t>
  </si>
  <si>
    <t>4.1.</t>
  </si>
  <si>
    <t>a/  Unutarnja drvena sobna vrata zidarske vel. 90/205 cm</t>
  </si>
  <si>
    <t>b/ zidne keramičke pločice u radnoj kuhinji visine 1,20m iznad kuhinjskih elemenata. Pločice se ugrađuju na visini od 70 do 160 cm</t>
  </si>
  <si>
    <t>Dobava i ugradba gotovog hrastovog troslojnog parketa debljine 14 mm,  na prethodno izveden cementni estrih. Završna obrada parketa je sjajni lak. U cijenu uključen sav potreban rad i materijal do potpune gotovosti.</t>
  </si>
  <si>
    <t>Izvedba priključka za sudoper koji se sastoji od dovoda cijevi za dovod i odvod vode, te dva podžbukna ventila.  U cijenu uključen sav potreban rad i materija, sva štemanja i krpanja.Komplet.</t>
  </si>
  <si>
    <t>Montaža na zid u sobi i dnevnom boravku konvektorske grijalice proizvođača Terma, model N60, snage 1500W. Grijalice osigurava Neručitelj. Stavka obuhvaća radove i materijal potreban za montažu grijalice na zid.</t>
  </si>
  <si>
    <t>9.16.</t>
  </si>
  <si>
    <t>9.17.</t>
  </si>
  <si>
    <t>Dobava i  ugradnja kupaonskog električnog ventilatora proizvođača kao Gorenje ili jednakovrijedan proizvod  za ugradnju u cijev promjera 100 m, snage 16 W. Grijalica se montira na ventilacioni kanal uz zid kupaonice. U stavku uključena i ugradnja napojnog elektro kabela te priključak ventilatora na elektro mrežu, sav potreban rad i materijal do potpune gotovosti. Obračun po komadu.</t>
  </si>
  <si>
    <t>Dobava i montaža električne kupaonske zidne grijalice, oblika kao unutarnja klima jedinica, snage 2000W. Grijalica se montira na zid iznad vrata kupaonice. U stavku uključena i ugradnja napojnog elektro kabela te priključak grijalice na elektro mrežu, sav potreban rad i materijal do potpune gotovosti. Obračun po komadu.</t>
  </si>
  <si>
    <t>Demontaža (skidanje) završne obloge poda od parketa u sobi, blagovaonici, hodniku i spremištu. Utovar, odvoz i istovar na lokaciju  udaljenu do 10 km. Obračun po m2 srušene podne konstrukcije s parketnom oblogom.</t>
  </si>
  <si>
    <t>vel. 90/205+45 cm</t>
  </si>
  <si>
    <t>Izrada, dobava i ugradba jednokrilnih zaokretnih punih unutarnjih vrata kupaonice i spremišta. Dovratnik je masivne izrade drva 42x100 mm. Krilo vrata u donjem dijelu imaju aluminijsku ventilacijsku rešetku dimenzija 150 x 350 mm. Vrata imaju kompletan okov: usadna brava s ključem, ručke i štitnici, pokrovna letvica za spoj zid-dovratnik. Površinska obrada i ral po želji investitora.</t>
  </si>
  <si>
    <t>Izrada, dobava i ugradba jednokrilnih zaokretnih punih unutarnjih vrata blagovaonice i sobe. Dovratnik je masivne izrade drva 42x100 mm. Krilo vrata u donjem dijelu imaju aluminijsku ventilacijsku rešetku dimenzija 150 x 350 mm. Vrata imaju kompletan okov: usadna brava s ključem, ručke i štitnici, pokrovna letvica za spoj zid-dovratnik. Površinska obrada i ral po želji investitora.</t>
  </si>
  <si>
    <t>Popločenje podova  kupanice, kuhinje, hodnika i spremišta keramičkim pločicama I klase debljine 1,0 cm, po izboru investitora i/ili nadzornog inženjera. Pločice se polažu u fleksibilnom građevinskom lijepilu. U cijenu uključen sav potreban rad i materijal do potpune gotovosti. Obračun po m2 postavljenih pločica.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</si>
</sst>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  <numFmt numFmtId="166" formatCode="0_)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TopazFEF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name val="CRO_Swiss_Light-Normal"/>
      <charset val="238"/>
    </font>
    <font>
      <sz val="9"/>
      <color indexed="61"/>
      <name val="CRO_Swiss_Light-Normal"/>
      <charset val="238"/>
    </font>
    <font>
      <sz val="9"/>
      <name val="CRO_Swiss_Light-Normal"/>
      <charset val="238"/>
    </font>
    <font>
      <sz val="10"/>
      <name val="CRO_Swiss_Light-Normal"/>
      <charset val="238"/>
    </font>
    <font>
      <vertAlign val="superscript"/>
      <sz val="11"/>
      <name val="CRO_Swiss_Light-Norm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3"/>
      </left>
      <right style="medium">
        <color indexed="26"/>
      </right>
      <top/>
      <bottom/>
      <diagonal/>
    </border>
  </borders>
  <cellStyleXfs count="4">
    <xf numFmtId="0" fontId="0" fillId="0" borderId="0"/>
    <xf numFmtId="0" fontId="12" fillId="0" borderId="0"/>
    <xf numFmtId="0" fontId="15" fillId="0" borderId="0" applyProtection="0">
      <alignment horizontal="left" vertical="top"/>
    </xf>
    <xf numFmtId="0" fontId="13" fillId="0" borderId="0"/>
  </cellStyleXfs>
  <cellXfs count="17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/>
    <xf numFmtId="49" fontId="10" fillId="0" borderId="0" xfId="0" applyNumberFormat="1" applyFont="1" applyFill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16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10" fillId="0" borderId="0" xfId="3" applyFont="1" applyFill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0" fillId="0" borderId="0" xfId="3" applyFont="1" applyFill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3" xfId="0" applyNumberFormat="1" applyFont="1" applyBorder="1" applyAlignment="1" applyProtection="1">
      <alignment horizontal="center" wrapText="1"/>
      <protection locked="0"/>
    </xf>
    <xf numFmtId="2" fontId="0" fillId="0" borderId="3" xfId="0" applyNumberFormat="1" applyFont="1" applyBorder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3" xfId="0" applyNumberFormat="1" applyFont="1" applyBorder="1" applyAlignment="1" applyProtection="1">
      <alignment horizontal="center"/>
      <protection locked="0"/>
    </xf>
    <xf numFmtId="2" fontId="0" fillId="0" borderId="3" xfId="0" applyNumberFormat="1" applyFont="1" applyBorder="1" applyAlignment="1" applyProtection="1">
      <alignment horizontal="center"/>
      <protection locked="0"/>
    </xf>
    <xf numFmtId="2" fontId="0" fillId="0" borderId="5" xfId="0" applyNumberFormat="1" applyFont="1" applyBorder="1" applyAlignment="1" applyProtection="1">
      <alignment horizontal="center" wrapText="1"/>
      <protection locked="0"/>
    </xf>
    <xf numFmtId="2" fontId="0" fillId="0" borderId="4" xfId="0" applyNumberFormat="1" applyFont="1" applyBorder="1" applyAlignment="1" applyProtection="1">
      <alignment horizontal="center" wrapText="1"/>
      <protection locked="0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3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 horizontal="center"/>
    </xf>
    <xf numFmtId="4" fontId="0" fillId="0" borderId="5" xfId="0" applyNumberFormat="1" applyFont="1" applyBorder="1" applyAlignment="1" applyProtection="1">
      <alignment horizontal="center"/>
      <protection locked="0"/>
    </xf>
    <xf numFmtId="4" fontId="0" fillId="2" borderId="3" xfId="0" applyNumberFormat="1" applyFont="1" applyFill="1" applyBorder="1" applyAlignment="1" applyProtection="1">
      <alignment horizontal="center" wrapText="1"/>
      <protection locked="0"/>
    </xf>
    <xf numFmtId="4" fontId="0" fillId="2" borderId="5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" fontId="0" fillId="2" borderId="5" xfId="0" applyNumberFormat="1" applyFont="1" applyFill="1" applyBorder="1" applyAlignment="1" applyProtection="1">
      <alignment horizontal="center" wrapText="1"/>
      <protection locked="0"/>
    </xf>
    <xf numFmtId="4" fontId="0" fillId="0" borderId="5" xfId="0" applyNumberFormat="1" applyFont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4" fontId="0" fillId="2" borderId="4" xfId="0" applyNumberFormat="1" applyFont="1" applyFill="1" applyBorder="1" applyAlignment="1">
      <alignment horizontal="center"/>
    </xf>
    <xf numFmtId="0" fontId="0" fillId="2" borderId="0" xfId="0" applyFont="1" applyFill="1"/>
    <xf numFmtId="0" fontId="10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2" fillId="0" borderId="0" xfId="0" quotePrefix="1" applyFont="1" applyAlignment="1" applyProtection="1">
      <alignment horizontal="justify" vertical="justify" wrapText="1"/>
    </xf>
    <xf numFmtId="0" fontId="1" fillId="0" borderId="3" xfId="0" applyFont="1" applyBorder="1" applyAlignment="1">
      <alignment horizontal="center" vertical="center"/>
    </xf>
    <xf numFmtId="166" fontId="22" fillId="0" borderId="0" xfId="0" quotePrefix="1" applyNumberFormat="1" applyFont="1" applyAlignment="1" applyProtection="1">
      <alignment horizontal="left" vertical="top"/>
    </xf>
    <xf numFmtId="0" fontId="22" fillId="0" borderId="0" xfId="0" applyFont="1" applyAlignment="1" applyProtection="1">
      <alignment horizontal="center" wrapText="1"/>
    </xf>
    <xf numFmtId="4" fontId="22" fillId="2" borderId="0" xfId="0" applyNumberFormat="1" applyFont="1" applyFill="1" applyAlignment="1" applyProtection="1">
      <alignment horizontal="center"/>
    </xf>
    <xf numFmtId="0" fontId="23" fillId="4" borderId="7" xfId="0" applyFont="1" applyFill="1" applyBorder="1" applyAlignment="1" applyProtection="1">
      <alignment horizontal="center"/>
    </xf>
    <xf numFmtId="4" fontId="24" fillId="0" borderId="0" xfId="0" applyNumberFormat="1" applyFont="1" applyAlignment="1" applyProtection="1"/>
    <xf numFmtId="4" fontId="24" fillId="0" borderId="0" xfId="0" applyNumberFormat="1" applyFont="1" applyAlignment="1" applyProtection="1">
      <alignment horizontal="right"/>
    </xf>
    <xf numFmtId="0" fontId="25" fillId="0" borderId="0" xfId="0" applyFont="1" applyProtection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7" fillId="2" borderId="0" xfId="0" applyFont="1" applyFill="1" applyAlignment="1">
      <alignment horizontal="justify" vertical="top" wrapText="1"/>
    </xf>
    <xf numFmtId="49" fontId="10" fillId="2" borderId="0" xfId="0" applyNumberFormat="1" applyFont="1" applyFill="1" applyBorder="1" applyAlignment="1" applyProtection="1">
      <alignment horizontal="justify" vertical="center" wrapText="1"/>
    </xf>
    <xf numFmtId="0" fontId="0" fillId="2" borderId="0" xfId="0" applyFill="1"/>
    <xf numFmtId="0" fontId="10" fillId="2" borderId="0" xfId="2" applyFont="1" applyFill="1" applyAlignment="1">
      <alignment horizontal="justify" vertical="top" wrapText="1"/>
    </xf>
    <xf numFmtId="0" fontId="10" fillId="2" borderId="0" xfId="2" applyFont="1" applyFill="1" applyBorder="1" applyAlignment="1">
      <alignment horizontal="justify" vertical="top" wrapText="1"/>
    </xf>
    <xf numFmtId="0" fontId="10" fillId="2" borderId="0" xfId="0" applyFont="1" applyFill="1" applyAlignment="1" applyProtection="1">
      <alignment horizontal="justify" vertical="justify" wrapText="1"/>
    </xf>
    <xf numFmtId="0" fontId="10" fillId="2" borderId="0" xfId="3" applyFont="1" applyFill="1" applyAlignment="1">
      <alignment horizontal="justify" vertical="top"/>
    </xf>
    <xf numFmtId="0" fontId="7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justify" vertical="top" wrapText="1"/>
    </xf>
    <xf numFmtId="0" fontId="10" fillId="2" borderId="0" xfId="0" quotePrefix="1" applyFont="1" applyFill="1" applyAlignment="1" applyProtection="1">
      <alignment horizontal="justify" vertical="justify" wrapText="1"/>
    </xf>
    <xf numFmtId="49" fontId="10" fillId="2" borderId="0" xfId="0" applyNumberFormat="1" applyFont="1" applyFill="1" applyAlignment="1">
      <alignment horizontal="left" vertical="top" wrapText="1"/>
    </xf>
    <xf numFmtId="0" fontId="9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vertical="center" wrapText="1"/>
    </xf>
    <xf numFmtId="4" fontId="0" fillId="2" borderId="3" xfId="0" applyNumberFormat="1" applyFont="1" applyFill="1" applyBorder="1" applyAlignment="1">
      <alignment horizontal="center" vertical="center"/>
    </xf>
    <xf numFmtId="4" fontId="0" fillId="0" borderId="3" xfId="0" applyNumberFormat="1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justify" vertical="top" wrapText="1"/>
    </xf>
    <xf numFmtId="0" fontId="0" fillId="2" borderId="5" xfId="0" applyFont="1" applyFill="1" applyBorder="1"/>
    <xf numFmtId="4" fontId="0" fillId="0" borderId="3" xfId="0" applyNumberFormat="1" applyFont="1" applyBorder="1" applyAlignment="1" applyProtection="1">
      <alignment horizontal="center"/>
    </xf>
    <xf numFmtId="4" fontId="0" fillId="0" borderId="0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5" fontId="2" fillId="0" borderId="1" xfId="0" applyNumberFormat="1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/>
    </xf>
    <xf numFmtId="0" fontId="0" fillId="3" borderId="0" xfId="0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horizontal="right"/>
    </xf>
    <xf numFmtId="0" fontId="17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justify" vertical="justify" wrapText="1"/>
    </xf>
    <xf numFmtId="0" fontId="17" fillId="2" borderId="0" xfId="0" applyFont="1" applyFill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4">
    <cellStyle name="Normal 3" xfId="1"/>
    <cellStyle name="Normal_Okončana.sit-troškovnik" xfId="2"/>
    <cellStyle name="Normal_Okončana.sit-troškovnik_Sheet1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409424</xdr:colOff>
      <xdr:row>0</xdr:row>
      <xdr:rowOff>155193</xdr:rowOff>
    </xdr:from>
    <xdr:to>
      <xdr:col>2</xdr:col>
      <xdr:colOff>308741</xdr:colOff>
      <xdr:row>4</xdr:row>
      <xdr:rowOff>140916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21" y="155193"/>
          <a:ext cx="556213" cy="74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4"/>
  <sheetViews>
    <sheetView showZeros="0" view="pageLayout" topLeftCell="A7" zoomScale="115" zoomScaleNormal="100" zoomScalePageLayoutView="115" workbookViewId="0">
      <selection activeCell="E42" sqref="E42:G43"/>
    </sheetView>
  </sheetViews>
  <sheetFormatPr defaultColWidth="9.140625" defaultRowHeight="15"/>
  <cols>
    <col min="2" max="2" width="9.140625" customWidth="1"/>
    <col min="4" max="4" width="1.28515625" customWidth="1"/>
    <col min="9" max="9" width="13" customWidth="1"/>
    <col min="10" max="11" width="9.140625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</row>
    <row r="2" spans="1:10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>
      <c r="A5" s="143"/>
      <c r="B5" s="143"/>
      <c r="C5" s="143"/>
      <c r="D5" s="143"/>
      <c r="E5" s="1"/>
      <c r="F5" s="1"/>
      <c r="G5" s="1"/>
      <c r="H5" s="1"/>
      <c r="I5" s="1"/>
    </row>
    <row r="6" spans="1:10">
      <c r="A6" s="144" t="s">
        <v>0</v>
      </c>
      <c r="B6" s="144"/>
      <c r="C6" s="144"/>
      <c r="D6" s="144"/>
      <c r="E6" s="144"/>
      <c r="F6" s="1"/>
      <c r="G6" s="1"/>
      <c r="H6" s="1"/>
      <c r="I6" s="1"/>
    </row>
    <row r="7" spans="1:10" ht="15" customHeight="1">
      <c r="A7" s="144" t="s">
        <v>1</v>
      </c>
      <c r="B7" s="144"/>
      <c r="C7" s="144"/>
      <c r="D7" s="144"/>
      <c r="E7" s="144"/>
      <c r="F7" s="1"/>
      <c r="G7" s="1"/>
      <c r="H7" s="1"/>
      <c r="I7" s="1"/>
    </row>
    <row r="8" spans="1:10">
      <c r="A8" s="143" t="s">
        <v>70</v>
      </c>
      <c r="B8" s="143"/>
      <c r="C8" s="143"/>
      <c r="D8" s="143"/>
      <c r="E8" s="143"/>
      <c r="F8" s="1"/>
      <c r="G8" s="1"/>
      <c r="H8" s="1"/>
      <c r="I8" s="1"/>
    </row>
    <row r="9" spans="1:10">
      <c r="A9" s="1"/>
      <c r="B9" s="1"/>
      <c r="C9" s="1"/>
      <c r="D9" s="1"/>
      <c r="E9" s="1"/>
      <c r="F9" s="1"/>
      <c r="G9" s="1"/>
      <c r="H9" s="1"/>
      <c r="I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0" ht="36" customHeight="1">
      <c r="A12" s="1"/>
      <c r="B12" s="145" t="s">
        <v>2</v>
      </c>
      <c r="C12" s="145"/>
      <c r="D12" s="145"/>
      <c r="E12" s="145"/>
      <c r="F12" s="145"/>
      <c r="G12" s="145"/>
      <c r="H12" s="145"/>
      <c r="I12" s="145"/>
    </row>
    <row r="13" spans="1:10" ht="15" customHeight="1">
      <c r="A13" s="1"/>
      <c r="B13" s="7"/>
      <c r="C13" s="7"/>
      <c r="D13" s="7"/>
      <c r="E13" s="7"/>
      <c r="F13" s="7"/>
      <c r="G13" s="7"/>
      <c r="H13" s="7"/>
      <c r="I13" s="7"/>
    </row>
    <row r="14" spans="1:10" ht="15" customHeight="1">
      <c r="A14" s="1"/>
      <c r="B14" s="7"/>
      <c r="C14" s="7"/>
      <c r="D14" s="7"/>
      <c r="E14" s="7"/>
      <c r="F14" s="7"/>
      <c r="G14" s="7"/>
      <c r="H14" s="7"/>
      <c r="I14" s="7"/>
    </row>
    <row r="15" spans="1:10" ht="15" customHeight="1">
      <c r="A15" s="2"/>
      <c r="B15" s="2"/>
      <c r="C15" s="2"/>
      <c r="D15" s="1"/>
      <c r="E15" s="1"/>
      <c r="F15" s="1"/>
      <c r="G15" s="1"/>
      <c r="H15" s="1"/>
      <c r="I15" s="1"/>
    </row>
    <row r="16" spans="1:10">
      <c r="A16" s="139" t="s">
        <v>4</v>
      </c>
      <c r="B16" s="139"/>
      <c r="C16" s="139"/>
      <c r="D16" s="1"/>
      <c r="E16" s="140" t="s">
        <v>67</v>
      </c>
      <c r="F16" s="140"/>
      <c r="G16" s="140"/>
      <c r="H16" s="140"/>
      <c r="I16" s="140"/>
      <c r="J16" s="140"/>
    </row>
    <row r="17" spans="1:10" ht="5.25" customHeight="1">
      <c r="A17" s="2"/>
      <c r="B17" s="2"/>
      <c r="C17" s="2"/>
      <c r="D17" s="1"/>
      <c r="E17" s="3"/>
      <c r="F17" s="3"/>
      <c r="G17" s="3"/>
      <c r="H17" s="3"/>
      <c r="I17" s="3"/>
      <c r="J17" s="4"/>
    </row>
    <row r="18" spans="1:10">
      <c r="A18" s="139" t="s">
        <v>5</v>
      </c>
      <c r="B18" s="139"/>
      <c r="C18" s="139"/>
      <c r="D18" s="1"/>
      <c r="E18" s="140">
        <v>95131524528</v>
      </c>
      <c r="F18" s="140"/>
      <c r="G18" s="140"/>
      <c r="H18" s="140"/>
      <c r="I18" s="140"/>
      <c r="J18" s="140"/>
    </row>
    <row r="19" spans="1:10">
      <c r="A19" s="2"/>
      <c r="B19" s="2"/>
      <c r="C19" s="2"/>
      <c r="D19" s="1"/>
      <c r="E19" s="3"/>
      <c r="F19" s="3"/>
      <c r="G19" s="3"/>
      <c r="H19" s="3"/>
      <c r="I19" s="3"/>
      <c r="J19" s="4"/>
    </row>
    <row r="20" spans="1:10">
      <c r="A20" s="139" t="s">
        <v>3</v>
      </c>
      <c r="B20" s="139"/>
      <c r="C20" s="139"/>
      <c r="D20" s="1"/>
      <c r="E20" s="140" t="s">
        <v>209</v>
      </c>
      <c r="F20" s="140"/>
      <c r="G20" s="140"/>
      <c r="H20" s="140"/>
      <c r="I20" s="140"/>
      <c r="J20" s="140"/>
    </row>
    <row r="21" spans="1:10" ht="5.25" customHeight="1">
      <c r="A21" s="2"/>
      <c r="B21" s="2"/>
      <c r="C21" s="2"/>
      <c r="D21" s="1"/>
      <c r="E21" s="3"/>
      <c r="F21" s="3"/>
      <c r="G21" s="3"/>
      <c r="H21" s="3"/>
      <c r="I21" s="3"/>
      <c r="J21" s="4"/>
    </row>
    <row r="22" spans="1:10" ht="15" customHeight="1">
      <c r="A22" s="139" t="s">
        <v>6</v>
      </c>
      <c r="B22" s="139"/>
      <c r="C22" s="139"/>
      <c r="D22" s="1"/>
      <c r="E22" s="140" t="s">
        <v>224</v>
      </c>
      <c r="F22" s="140"/>
      <c r="G22" s="140"/>
      <c r="H22" s="140"/>
      <c r="I22" s="140"/>
      <c r="J22" s="140"/>
    </row>
    <row r="23" spans="1:10" ht="5.25" customHeight="1">
      <c r="A23" s="2"/>
      <c r="B23" s="2"/>
      <c r="C23" s="2"/>
      <c r="D23" s="1"/>
      <c r="E23" s="3"/>
      <c r="F23" s="3"/>
      <c r="G23" s="3"/>
      <c r="H23" s="3"/>
      <c r="I23" s="3"/>
      <c r="J23" s="4"/>
    </row>
    <row r="24" spans="1:10">
      <c r="A24" s="139" t="s">
        <v>7</v>
      </c>
      <c r="B24" s="139"/>
      <c r="C24" s="139"/>
      <c r="D24" s="1"/>
      <c r="E24" s="140" t="s">
        <v>225</v>
      </c>
      <c r="F24" s="140"/>
      <c r="G24" s="140"/>
      <c r="H24" s="140"/>
      <c r="I24" s="140"/>
      <c r="J24" s="140"/>
    </row>
    <row r="25" spans="1:10" ht="5.25" customHeight="1">
      <c r="A25" s="2"/>
      <c r="B25" s="2"/>
      <c r="C25" s="2"/>
      <c r="D25" s="1"/>
      <c r="E25" s="3"/>
      <c r="F25" s="3"/>
      <c r="G25" s="3"/>
      <c r="H25" s="3"/>
      <c r="I25" s="3"/>
      <c r="J25" s="4"/>
    </row>
    <row r="26" spans="1:10">
      <c r="A26" s="139" t="s">
        <v>14</v>
      </c>
      <c r="B26" s="139"/>
      <c r="C26" s="139"/>
      <c r="D26" s="1"/>
      <c r="E26" s="140"/>
      <c r="F26" s="140"/>
      <c r="G26" s="140"/>
      <c r="H26" s="140"/>
      <c r="I26" s="140"/>
      <c r="J26" s="140"/>
    </row>
    <row r="27" spans="1:10" ht="5.25" customHeight="1">
      <c r="A27" s="2"/>
      <c r="B27" s="2"/>
      <c r="C27" s="2"/>
      <c r="D27" s="1"/>
      <c r="E27" s="3"/>
      <c r="F27" s="3"/>
      <c r="G27" s="3"/>
      <c r="H27" s="3"/>
      <c r="I27" s="3"/>
      <c r="J27" s="4"/>
    </row>
    <row r="28" spans="1:10">
      <c r="A28" s="139" t="s">
        <v>8</v>
      </c>
      <c r="B28" s="139"/>
      <c r="C28" s="139"/>
      <c r="D28" s="1"/>
      <c r="E28" s="152">
        <v>42.56</v>
      </c>
      <c r="F28" s="152"/>
      <c r="G28" s="152"/>
      <c r="H28" s="152"/>
      <c r="I28" s="152"/>
      <c r="J28" s="152"/>
    </row>
    <row r="29" spans="1:10" ht="5.25" customHeight="1">
      <c r="A29" s="2"/>
      <c r="B29" s="2"/>
      <c r="C29" s="2"/>
      <c r="D29" s="1"/>
      <c r="E29" s="3"/>
      <c r="F29" s="3"/>
      <c r="G29" s="3"/>
      <c r="H29" s="3"/>
      <c r="I29" s="3"/>
      <c r="J29" s="4"/>
    </row>
    <row r="30" spans="1:10">
      <c r="A30" s="139" t="s">
        <v>9</v>
      </c>
      <c r="B30" s="139"/>
      <c r="C30" s="139"/>
      <c r="D30" s="1"/>
      <c r="E30" s="140" t="s">
        <v>226</v>
      </c>
      <c r="F30" s="140"/>
      <c r="G30" s="140"/>
      <c r="H30" s="140"/>
      <c r="I30" s="140"/>
      <c r="J30" s="140"/>
    </row>
    <row r="31" spans="1:10" ht="5.25" customHeight="1">
      <c r="A31" s="2"/>
      <c r="B31" s="2"/>
      <c r="C31" s="2"/>
      <c r="D31" s="1"/>
      <c r="E31" s="3"/>
      <c r="F31" s="3"/>
      <c r="G31" s="3"/>
      <c r="H31" s="3"/>
      <c r="I31" s="3"/>
      <c r="J31" s="4"/>
    </row>
    <row r="32" spans="1:10">
      <c r="A32" s="139" t="s">
        <v>10</v>
      </c>
      <c r="B32" s="139"/>
      <c r="C32" s="139"/>
      <c r="D32" s="1"/>
      <c r="E32" s="140" t="s">
        <v>227</v>
      </c>
      <c r="F32" s="140"/>
      <c r="G32" s="140"/>
      <c r="H32" s="140"/>
      <c r="I32" s="140"/>
      <c r="J32" s="140"/>
    </row>
    <row r="33" spans="1:10" ht="5.25" customHeight="1">
      <c r="A33" s="2"/>
      <c r="B33" s="2"/>
      <c r="C33" s="2"/>
      <c r="D33" s="1"/>
      <c r="E33" s="3"/>
      <c r="F33" s="3"/>
      <c r="G33" s="3"/>
      <c r="H33" s="3"/>
      <c r="I33" s="3"/>
      <c r="J33" s="4"/>
    </row>
    <row r="34" spans="1:10" ht="15" customHeight="1">
      <c r="A34" s="139" t="s">
        <v>12</v>
      </c>
      <c r="B34" s="139"/>
      <c r="C34" s="139"/>
      <c r="D34" s="1"/>
      <c r="E34" s="140"/>
      <c r="F34" s="140"/>
      <c r="G34" s="140"/>
      <c r="H34" s="140"/>
      <c r="I34" s="140"/>
      <c r="J34" s="140"/>
    </row>
    <row r="35" spans="1:10" ht="5.25" customHeight="1">
      <c r="A35" s="2"/>
      <c r="B35" s="2"/>
      <c r="C35" s="2"/>
      <c r="D35" s="1"/>
      <c r="E35" s="3"/>
      <c r="F35" s="3"/>
      <c r="G35" s="3"/>
      <c r="H35" s="3"/>
      <c r="I35" s="3"/>
      <c r="J35" s="4"/>
    </row>
    <row r="36" spans="1:10">
      <c r="A36" s="139" t="s">
        <v>11</v>
      </c>
      <c r="B36" s="139"/>
      <c r="C36" s="139"/>
      <c r="D36" s="1"/>
      <c r="E36" s="140" t="s">
        <v>26</v>
      </c>
      <c r="F36" s="140"/>
      <c r="G36" s="140"/>
      <c r="H36" s="140"/>
      <c r="I36" s="140"/>
      <c r="J36" s="140"/>
    </row>
    <row r="37" spans="1:10">
      <c r="A37" s="2"/>
      <c r="B37" s="2"/>
      <c r="C37" s="2"/>
      <c r="D37" s="1"/>
      <c r="E37" s="3"/>
      <c r="F37" s="3"/>
      <c r="G37" s="3"/>
      <c r="H37" s="3"/>
      <c r="I37" s="3"/>
      <c r="J37" s="3"/>
    </row>
    <row r="38" spans="1:10" ht="15" customHeight="1">
      <c r="A38" s="30"/>
      <c r="B38" s="30"/>
      <c r="C38" s="30"/>
      <c r="D38" s="32"/>
      <c r="E38" s="141"/>
      <c r="F38" s="141"/>
      <c r="G38" s="141"/>
      <c r="H38" s="31"/>
      <c r="I38" s="31"/>
      <c r="J38" s="4"/>
    </row>
    <row r="39" spans="1:10" ht="15" customHeight="1">
      <c r="A39" s="139" t="s">
        <v>13</v>
      </c>
      <c r="B39" s="139"/>
      <c r="C39" s="139"/>
      <c r="D39" s="8"/>
      <c r="E39" s="142"/>
      <c r="F39" s="142"/>
      <c r="G39" s="142"/>
      <c r="H39" s="21"/>
      <c r="I39" s="21"/>
      <c r="J39" s="21"/>
    </row>
    <row r="40" spans="1:10" ht="15" customHeight="1">
      <c r="A40" s="30"/>
      <c r="B40" s="30"/>
      <c r="C40" s="30"/>
      <c r="D40" s="8"/>
      <c r="E40" s="141"/>
      <c r="F40" s="141"/>
      <c r="G40" s="141"/>
      <c r="H40" s="21"/>
      <c r="I40" s="21"/>
      <c r="J40" s="21"/>
    </row>
    <row r="41" spans="1:10" ht="15" customHeight="1">
      <c r="A41" s="139" t="s">
        <v>46</v>
      </c>
      <c r="B41" s="139"/>
      <c r="C41" s="139"/>
      <c r="D41" s="8"/>
      <c r="E41" s="142"/>
      <c r="F41" s="142"/>
      <c r="G41" s="142"/>
      <c r="H41" s="21"/>
      <c r="I41" s="21"/>
      <c r="J41" s="21"/>
    </row>
    <row r="42" spans="1:10" ht="15" customHeight="1">
      <c r="A42" s="5"/>
      <c r="B42" s="5"/>
      <c r="C42" s="5"/>
      <c r="D42" s="6"/>
      <c r="E42" s="141"/>
      <c r="F42" s="141"/>
      <c r="G42" s="141"/>
      <c r="H42" s="19"/>
      <c r="I42" s="19"/>
      <c r="J42" s="20"/>
    </row>
    <row r="43" spans="1:10">
      <c r="A43" s="5"/>
      <c r="B43" s="5"/>
      <c r="C43" s="2" t="s">
        <v>5</v>
      </c>
      <c r="D43" s="6"/>
      <c r="E43" s="142"/>
      <c r="F43" s="142"/>
      <c r="G43" s="142"/>
      <c r="H43" s="19"/>
      <c r="I43" s="19"/>
      <c r="J43" s="20"/>
    </row>
    <row r="44" spans="1:10" ht="15" customHeight="1">
      <c r="A44" s="5"/>
      <c r="B44" s="5"/>
      <c r="C44" s="5"/>
      <c r="D44" s="6"/>
      <c r="E44" s="141"/>
      <c r="F44" s="141"/>
      <c r="G44" s="141"/>
      <c r="H44" s="19"/>
      <c r="I44" s="19"/>
      <c r="J44" s="20"/>
    </row>
    <row r="45" spans="1:10" ht="15" customHeight="1">
      <c r="A45" s="139" t="s">
        <v>15</v>
      </c>
      <c r="B45" s="139"/>
      <c r="C45" s="139"/>
      <c r="D45" s="6"/>
      <c r="E45" s="142"/>
      <c r="F45" s="142"/>
      <c r="G45" s="142"/>
      <c r="H45" s="19"/>
      <c r="I45" s="19"/>
      <c r="J45" s="20"/>
    </row>
    <row r="46" spans="1:10" ht="15" customHeight="1">
      <c r="A46" s="9"/>
      <c r="B46" s="9"/>
      <c r="C46" s="9"/>
      <c r="D46" s="6"/>
      <c r="E46" s="146"/>
      <c r="F46" s="146"/>
      <c r="G46" s="146"/>
      <c r="H46" s="19"/>
      <c r="I46" s="19"/>
      <c r="J46" s="20"/>
    </row>
    <row r="47" spans="1:10" ht="15" customHeight="1">
      <c r="A47" s="149" t="s">
        <v>16</v>
      </c>
      <c r="B47" s="149"/>
      <c r="C47" s="149"/>
      <c r="D47" s="6"/>
      <c r="E47" s="147"/>
      <c r="F47" s="147"/>
      <c r="G47" s="147"/>
      <c r="H47" s="19"/>
      <c r="I47" s="19"/>
      <c r="J47" s="20"/>
    </row>
    <row r="48" spans="1:10" ht="15" customHeight="1">
      <c r="A48" s="35"/>
      <c r="B48" s="35"/>
      <c r="C48" s="35"/>
      <c r="D48" s="6"/>
      <c r="E48" s="147"/>
      <c r="F48" s="147"/>
      <c r="G48" s="147"/>
      <c r="H48" s="19"/>
      <c r="I48" s="19"/>
      <c r="J48" s="20"/>
    </row>
    <row r="49" spans="1:10" ht="15" customHeight="1">
      <c r="A49" s="9"/>
      <c r="B49" s="9"/>
      <c r="C49" s="9"/>
      <c r="D49" s="6"/>
      <c r="E49" s="147"/>
      <c r="F49" s="147"/>
      <c r="G49" s="147"/>
      <c r="H49" s="19"/>
      <c r="I49" s="19"/>
      <c r="J49" s="20"/>
    </row>
    <row r="50" spans="1:10">
      <c r="A50" s="149" t="s">
        <v>36</v>
      </c>
      <c r="B50" s="149"/>
      <c r="C50" s="149"/>
      <c r="D50" s="6"/>
      <c r="E50" s="150">
        <f>troškovnik!F286</f>
        <v>0</v>
      </c>
      <c r="F50" s="150"/>
      <c r="G50" s="150"/>
      <c r="H50" s="19"/>
      <c r="I50" s="19"/>
      <c r="J50" s="20"/>
    </row>
    <row r="51" spans="1:10" ht="15" customHeight="1">
      <c r="A51" s="9"/>
      <c r="B51" s="9"/>
      <c r="C51" s="9"/>
      <c r="D51" s="6"/>
      <c r="E51" s="111"/>
      <c r="F51" s="111"/>
      <c r="G51" s="111"/>
      <c r="H51" s="19"/>
      <c r="I51" s="19"/>
      <c r="J51" s="20"/>
    </row>
    <row r="52" spans="1:10">
      <c r="A52" s="149" t="s">
        <v>17</v>
      </c>
      <c r="B52" s="149"/>
      <c r="C52" s="149"/>
      <c r="D52" s="10"/>
      <c r="E52" s="151">
        <f>troškovnik!F288</f>
        <v>0</v>
      </c>
      <c r="F52" s="151"/>
      <c r="G52" s="151"/>
      <c r="H52" s="18"/>
      <c r="I52" s="18"/>
      <c r="J52" s="17"/>
    </row>
    <row r="53" spans="1:10" ht="15" customHeight="1">
      <c r="A53" s="24"/>
      <c r="B53" s="24"/>
      <c r="C53" s="24"/>
      <c r="D53" s="10"/>
      <c r="E53" s="18"/>
      <c r="F53" s="18"/>
      <c r="G53" s="18"/>
      <c r="H53" s="18"/>
      <c r="I53" s="18"/>
      <c r="J53" s="17"/>
    </row>
    <row r="54" spans="1:10" ht="15" customHeight="1">
      <c r="A54" s="26"/>
      <c r="B54" s="26"/>
      <c r="C54" s="26"/>
      <c r="D54" s="26"/>
      <c r="E54" s="148" t="s">
        <v>228</v>
      </c>
      <c r="F54" s="148"/>
      <c r="G54" s="148"/>
      <c r="H54" s="26"/>
      <c r="I54" s="26"/>
      <c r="J54" s="26"/>
    </row>
    <row r="55" spans="1:10" ht="15" customHeight="1"/>
    <row r="57" spans="1:10" ht="15" customHeight="1"/>
    <row r="59" spans="1:10" ht="15" customHeight="1"/>
    <row r="61" spans="1:10" ht="15" customHeight="1"/>
    <row r="64" spans="1:10" ht="15" customHeight="1"/>
  </sheetData>
  <sheetProtection sheet="1" objects="1" scenarios="1" selectLockedCells="1"/>
  <mergeCells count="41">
    <mergeCell ref="E46:G49"/>
    <mergeCell ref="E54:G54"/>
    <mergeCell ref="A26:C26"/>
    <mergeCell ref="E26:J26"/>
    <mergeCell ref="A47:C47"/>
    <mergeCell ref="A50:C50"/>
    <mergeCell ref="E50:G50"/>
    <mergeCell ref="A52:C52"/>
    <mergeCell ref="E52:G52"/>
    <mergeCell ref="A41:C41"/>
    <mergeCell ref="A39:C39"/>
    <mergeCell ref="A45:C45"/>
    <mergeCell ref="E28:J28"/>
    <mergeCell ref="A30:C30"/>
    <mergeCell ref="E30:J30"/>
    <mergeCell ref="A32:C32"/>
    <mergeCell ref="E44:G45"/>
    <mergeCell ref="A5:D5"/>
    <mergeCell ref="A6:E6"/>
    <mergeCell ref="A18:C18"/>
    <mergeCell ref="E18:J18"/>
    <mergeCell ref="A7:E7"/>
    <mergeCell ref="A8:E8"/>
    <mergeCell ref="B12:I12"/>
    <mergeCell ref="A16:C16"/>
    <mergeCell ref="E16:J16"/>
    <mergeCell ref="A20:C20"/>
    <mergeCell ref="E20:J20"/>
    <mergeCell ref="A34:C34"/>
    <mergeCell ref="E34:J34"/>
    <mergeCell ref="A28:C28"/>
    <mergeCell ref="E32:J32"/>
    <mergeCell ref="A22:C22"/>
    <mergeCell ref="E22:J22"/>
    <mergeCell ref="A24:C24"/>
    <mergeCell ref="E24:J24"/>
    <mergeCell ref="E42:G43"/>
    <mergeCell ref="A36:C36"/>
    <mergeCell ref="E36:J36"/>
    <mergeCell ref="E38:G39"/>
    <mergeCell ref="E40:G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5"/>
  <sheetViews>
    <sheetView showGridLines="0" showWhiteSpace="0" view="pageLayout" zoomScaleNormal="100" workbookViewId="0">
      <selection activeCell="E35" sqref="E35:J39"/>
    </sheetView>
  </sheetViews>
  <sheetFormatPr defaultRowHeight="15"/>
  <cols>
    <col min="1" max="1" width="3.5703125" customWidth="1"/>
    <col min="2" max="2" width="1" customWidth="1"/>
    <col min="3" max="3" width="48" customWidth="1"/>
    <col min="4" max="4" width="1" customWidth="1"/>
    <col min="5" max="5" width="7.42578125" customWidth="1"/>
    <col min="6" max="6" width="1" customWidth="1"/>
    <col min="7" max="7" width="7.28515625" customWidth="1"/>
    <col min="8" max="8" width="1" customWidth="1"/>
    <col min="9" max="9" width="7.28515625" customWidth="1"/>
    <col min="10" max="10" width="1" customWidth="1"/>
    <col min="11" max="11" width="8.5703125" customWidth="1"/>
  </cols>
  <sheetData>
    <row r="1" spans="1:11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>
      <c r="A2" s="153" t="s">
        <v>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7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34" customFormat="1" ht="30" customHeight="1">
      <c r="A4" s="154" t="s">
        <v>54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30" customHeight="1">
      <c r="A5" s="154" t="s">
        <v>55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5" customHeight="1">
      <c r="A6" s="156" t="s">
        <v>49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29.25" customHeight="1">
      <c r="A7" s="154" t="s">
        <v>50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>
      <c r="A8" s="154" t="s">
        <v>38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1" ht="30" customHeight="1">
      <c r="A9" s="154" t="s">
        <v>51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</row>
    <row r="10" spans="1:11" ht="30" customHeight="1">
      <c r="A10" s="154" t="s">
        <v>48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</row>
    <row r="11" spans="1:11">
      <c r="A11" s="154" t="s">
        <v>47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</row>
    <row r="12" spans="1:11" ht="30" customHeight="1">
      <c r="A12" s="154" t="s">
        <v>56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1" ht="48.75" customHeight="1">
      <c r="A13" s="154" t="s">
        <v>52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</row>
    <row r="14" spans="1:11" ht="30" customHeight="1">
      <c r="A14" s="154" t="s">
        <v>57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</row>
    <row r="15" spans="1:11" ht="11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>
      <c r="A16" s="155" t="s">
        <v>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ht="7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30" customHeight="1">
      <c r="A18" s="154" t="s">
        <v>53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>
      <c r="A20" s="154" t="s">
        <v>40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>
      <c r="A21" s="23"/>
      <c r="B21" s="23"/>
      <c r="C21" s="154" t="s">
        <v>41</v>
      </c>
      <c r="D21" s="140"/>
      <c r="E21" s="140"/>
      <c r="F21" s="140"/>
      <c r="G21" s="140"/>
      <c r="H21" s="140"/>
      <c r="I21" s="140"/>
      <c r="J21" s="140"/>
      <c r="K21" s="140"/>
    </row>
    <row r="22" spans="1:11" ht="30" customHeight="1">
      <c r="A22" s="28"/>
      <c r="B22" s="28"/>
      <c r="C22" s="154" t="s">
        <v>42</v>
      </c>
      <c r="D22" s="140"/>
      <c r="E22" s="140"/>
      <c r="F22" s="140"/>
      <c r="G22" s="140"/>
      <c r="H22" s="140"/>
      <c r="I22" s="140"/>
      <c r="J22" s="140"/>
      <c r="K22" s="140"/>
    </row>
    <row r="23" spans="1:11">
      <c r="A23" s="28"/>
      <c r="B23" s="28"/>
      <c r="C23" s="154" t="s">
        <v>43</v>
      </c>
      <c r="D23" s="140"/>
      <c r="E23" s="140"/>
      <c r="F23" s="140"/>
      <c r="G23" s="140"/>
      <c r="H23" s="140"/>
      <c r="I23" s="140"/>
      <c r="J23" s="140"/>
      <c r="K23" s="140"/>
    </row>
    <row r="24" spans="1:11" ht="30" customHeight="1">
      <c r="A24" s="28"/>
      <c r="B24" s="28"/>
      <c r="C24" s="154" t="s">
        <v>44</v>
      </c>
      <c r="D24" s="140"/>
      <c r="E24" s="140"/>
      <c r="F24" s="140"/>
      <c r="G24" s="140"/>
      <c r="H24" s="140"/>
      <c r="I24" s="140"/>
      <c r="J24" s="140"/>
      <c r="K24" s="140"/>
    </row>
    <row r="25" spans="1:11" ht="11.25" customHeight="1">
      <c r="A25" s="28"/>
      <c r="B25" s="28"/>
      <c r="C25" s="28"/>
      <c r="D25" s="28"/>
      <c r="E25" s="141"/>
      <c r="F25" s="141"/>
      <c r="G25" s="141"/>
      <c r="H25" s="141"/>
      <c r="I25" s="141"/>
      <c r="J25" s="141"/>
      <c r="K25" s="28"/>
    </row>
    <row r="26" spans="1:11">
      <c r="A26" s="28"/>
      <c r="B26" s="28"/>
      <c r="C26" s="27" t="s">
        <v>45</v>
      </c>
      <c r="D26" s="28"/>
      <c r="E26" s="142"/>
      <c r="F26" s="142"/>
      <c r="G26" s="142"/>
      <c r="H26" s="142"/>
      <c r="I26" s="142"/>
      <c r="J26" s="142"/>
      <c r="K26" s="28"/>
    </row>
    <row r="27" spans="1:11" ht="15" customHeight="1">
      <c r="A27" s="28"/>
      <c r="B27" s="28"/>
      <c r="C27" s="28"/>
      <c r="D27" s="28"/>
      <c r="E27" s="141"/>
      <c r="F27" s="141"/>
      <c r="G27" s="141"/>
      <c r="H27" s="141"/>
      <c r="I27" s="141"/>
      <c r="J27" s="141"/>
      <c r="K27" s="28"/>
    </row>
    <row r="28" spans="1:11">
      <c r="A28" s="28"/>
      <c r="B28" s="28"/>
      <c r="C28" s="27" t="s">
        <v>13</v>
      </c>
      <c r="D28" s="23"/>
      <c r="E28" s="142"/>
      <c r="F28" s="142"/>
      <c r="G28" s="142"/>
      <c r="H28" s="142"/>
      <c r="I28" s="142"/>
      <c r="J28" s="142"/>
      <c r="K28" s="28"/>
    </row>
    <row r="29" spans="1:11">
      <c r="A29" s="28"/>
      <c r="B29" s="28"/>
      <c r="C29" s="5"/>
      <c r="D29" s="5"/>
      <c r="E29" s="141"/>
      <c r="F29" s="141"/>
      <c r="G29" s="141"/>
      <c r="H29" s="141"/>
      <c r="I29" s="141"/>
      <c r="J29" s="141"/>
      <c r="K29" s="28"/>
    </row>
    <row r="30" spans="1:11">
      <c r="A30" s="31"/>
      <c r="B30" s="31"/>
      <c r="C30" s="30" t="s">
        <v>46</v>
      </c>
      <c r="D30" s="5"/>
      <c r="E30" s="142"/>
      <c r="F30" s="142"/>
      <c r="G30" s="142"/>
      <c r="H30" s="142"/>
      <c r="I30" s="142"/>
      <c r="J30" s="142"/>
      <c r="K30" s="31"/>
    </row>
    <row r="31" spans="1:11">
      <c r="A31" s="31"/>
      <c r="B31" s="31"/>
      <c r="C31" s="5"/>
      <c r="D31" s="5"/>
      <c r="E31" s="141"/>
      <c r="F31" s="141"/>
      <c r="G31" s="141"/>
      <c r="H31" s="141"/>
      <c r="I31" s="141"/>
      <c r="J31" s="141"/>
      <c r="K31" s="31"/>
    </row>
    <row r="32" spans="1:11">
      <c r="A32" s="28"/>
      <c r="B32" s="28"/>
      <c r="C32" s="27" t="s">
        <v>5</v>
      </c>
      <c r="D32" s="5"/>
      <c r="E32" s="142"/>
      <c r="F32" s="142"/>
      <c r="G32" s="142"/>
      <c r="H32" s="142"/>
      <c r="I32" s="142"/>
      <c r="J32" s="142"/>
      <c r="K32" s="28"/>
    </row>
    <row r="33" spans="1:11" ht="15" customHeight="1">
      <c r="A33" s="28"/>
      <c r="B33" s="28"/>
      <c r="C33" s="5"/>
      <c r="D33" s="5"/>
      <c r="E33" s="141"/>
      <c r="F33" s="141"/>
      <c r="G33" s="141"/>
      <c r="H33" s="141"/>
      <c r="I33" s="141"/>
      <c r="J33" s="141"/>
      <c r="K33" s="28"/>
    </row>
    <row r="34" spans="1:11">
      <c r="A34" s="28"/>
      <c r="B34" s="28"/>
      <c r="C34" s="27" t="s">
        <v>15</v>
      </c>
      <c r="D34" s="23"/>
      <c r="E34" s="142"/>
      <c r="F34" s="142"/>
      <c r="G34" s="142"/>
      <c r="H34" s="142"/>
      <c r="I34" s="142"/>
      <c r="J34" s="142"/>
      <c r="K34" s="28"/>
    </row>
    <row r="35" spans="1:11" ht="15" customHeight="1">
      <c r="A35" s="28"/>
      <c r="B35" s="28"/>
      <c r="C35" s="29"/>
      <c r="D35" s="29"/>
      <c r="E35" s="146"/>
      <c r="F35" s="146"/>
      <c r="G35" s="146"/>
      <c r="H35" s="146"/>
      <c r="I35" s="146"/>
      <c r="J35" s="146"/>
      <c r="K35" s="28"/>
    </row>
    <row r="36" spans="1:11">
      <c r="A36" s="28"/>
      <c r="B36" s="28"/>
      <c r="C36" s="29" t="s">
        <v>16</v>
      </c>
      <c r="D36" s="10"/>
      <c r="E36" s="147"/>
      <c r="F36" s="147"/>
      <c r="G36" s="147"/>
      <c r="H36" s="147"/>
      <c r="I36" s="147"/>
      <c r="J36" s="147"/>
      <c r="K36" s="28"/>
    </row>
    <row r="37" spans="1:11">
      <c r="A37" s="28"/>
      <c r="B37" s="28"/>
      <c r="C37" s="27"/>
      <c r="D37" s="28"/>
      <c r="E37" s="147"/>
      <c r="F37" s="147"/>
      <c r="G37" s="147"/>
      <c r="H37" s="147"/>
      <c r="I37" s="147"/>
      <c r="J37" s="147"/>
      <c r="K37" s="28"/>
    </row>
    <row r="38" spans="1:11">
      <c r="A38" s="28"/>
      <c r="B38" s="28"/>
      <c r="C38" s="27"/>
      <c r="D38" s="28"/>
      <c r="E38" s="147"/>
      <c r="F38" s="147"/>
      <c r="G38" s="147"/>
      <c r="H38" s="147"/>
      <c r="I38" s="147"/>
      <c r="J38" s="147"/>
      <c r="K38" s="28"/>
    </row>
    <row r="39" spans="1:11">
      <c r="A39" s="28"/>
      <c r="B39" s="28"/>
      <c r="C39" s="28"/>
      <c r="D39" s="28"/>
      <c r="E39" s="147"/>
      <c r="F39" s="147"/>
      <c r="G39" s="147"/>
      <c r="H39" s="147"/>
      <c r="I39" s="147"/>
      <c r="J39" s="147"/>
      <c r="K39" s="28"/>
    </row>
    <row r="40" spans="1:1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1:1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1:1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1:1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1:1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1:1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1:1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1:1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1:1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1:1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1:1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1:1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1:1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1:1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1:1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1:1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1:1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1:1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1:1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1:1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1:1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1:1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1:1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1:1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1:1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1:1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1:1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1:1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1:1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1:1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1:1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1:1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</row>
  </sheetData>
  <sheetProtection sheet="1" objects="1" scenarios="1" selectLockedCells="1"/>
  <mergeCells count="25">
    <mergeCell ref="C21:K21"/>
    <mergeCell ref="C22:K22"/>
    <mergeCell ref="A18:K18"/>
    <mergeCell ref="A20:K20"/>
    <mergeCell ref="E35:J39"/>
    <mergeCell ref="E27:J28"/>
    <mergeCell ref="E29:J30"/>
    <mergeCell ref="E31:J32"/>
    <mergeCell ref="E33:J34"/>
    <mergeCell ref="C23:K23"/>
    <mergeCell ref="C24:K24"/>
    <mergeCell ref="E25:J26"/>
    <mergeCell ref="A2:K2"/>
    <mergeCell ref="A8:K8"/>
    <mergeCell ref="A14:K14"/>
    <mergeCell ref="A16:K16"/>
    <mergeCell ref="A10:K10"/>
    <mergeCell ref="A11:K11"/>
    <mergeCell ref="A6:K6"/>
    <mergeCell ref="A4:K4"/>
    <mergeCell ref="A5:K5"/>
    <mergeCell ref="A7:K7"/>
    <mergeCell ref="A9:K9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&amp;L&amp;"Times New Roman,Uobičajeno"&amp;9Lokacija: Benkovac
ulica Knezova Šubića Bribirskih 17b, 1.kat&amp;C&amp;"Times New Roman,Uobičajeno"&amp;9TROŠKOVNIK
Sanacija stana&amp;R&amp;"Times New Roman,Uobičajeno"&amp;9Šifra stana:         
Površina stana: 42,56 m²&amp;11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289"/>
  <sheetViews>
    <sheetView showGridLines="0" showZeros="0" tabSelected="1" zoomScale="110" zoomScaleNormal="110" zoomScaleSheetLayoutView="80" zoomScalePageLayoutView="120" workbookViewId="0">
      <selection activeCell="H197" sqref="H197"/>
    </sheetView>
  </sheetViews>
  <sheetFormatPr defaultRowHeight="15"/>
  <cols>
    <col min="1" max="1" width="5.5703125" style="22" customWidth="1"/>
    <col min="2" max="2" width="1" customWidth="1"/>
    <col min="3" max="3" width="46.5703125" customWidth="1"/>
    <col min="4" max="4" width="0.28515625" customWidth="1"/>
    <col min="5" max="5" width="8.28515625" style="22" customWidth="1"/>
    <col min="6" max="6" width="7.28515625" style="95" customWidth="1"/>
    <col min="7" max="7" width="1" hidden="1" customWidth="1"/>
    <col min="8" max="8" width="8.7109375" style="22" customWidth="1"/>
    <col min="9" max="9" width="0.140625" style="22" hidden="1" customWidth="1"/>
    <col min="10" max="10" width="9.7109375" style="22" customWidth="1"/>
  </cols>
  <sheetData>
    <row r="1" spans="1:12">
      <c r="A1" s="159" t="s">
        <v>99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2">
      <c r="A3" s="162" t="s">
        <v>27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2" ht="100.5" customHeight="1">
      <c r="A4" s="54"/>
      <c r="B4" s="11"/>
      <c r="C4" s="163" t="s">
        <v>85</v>
      </c>
      <c r="D4" s="163"/>
      <c r="E4" s="163"/>
      <c r="F4" s="163"/>
      <c r="G4" s="163"/>
      <c r="H4" s="163"/>
      <c r="I4" s="163"/>
      <c r="J4" s="163"/>
    </row>
    <row r="5" spans="1:12" ht="3.75" customHeight="1">
      <c r="A5" s="55"/>
      <c r="B5" s="12"/>
      <c r="C5" s="25"/>
      <c r="D5" s="25"/>
      <c r="E5" s="42"/>
      <c r="F5" s="52"/>
      <c r="G5" s="25"/>
      <c r="H5" s="42"/>
      <c r="I5" s="42"/>
      <c r="J5" s="42"/>
    </row>
    <row r="6" spans="1:12" ht="15" customHeight="1">
      <c r="A6" s="164" t="s">
        <v>25</v>
      </c>
      <c r="B6" s="61"/>
      <c r="C6" s="165" t="s">
        <v>18</v>
      </c>
      <c r="D6" s="61"/>
      <c r="E6" s="166" t="s">
        <v>32</v>
      </c>
      <c r="F6" s="167" t="s">
        <v>19</v>
      </c>
      <c r="G6" s="61"/>
      <c r="H6" s="166" t="s">
        <v>33</v>
      </c>
      <c r="I6" s="62"/>
      <c r="J6" s="166" t="s">
        <v>28</v>
      </c>
    </row>
    <row r="7" spans="1:12">
      <c r="A7" s="164"/>
      <c r="B7" s="61"/>
      <c r="C7" s="165"/>
      <c r="D7" s="61"/>
      <c r="E7" s="167"/>
      <c r="F7" s="167"/>
      <c r="G7" s="61"/>
      <c r="H7" s="167"/>
      <c r="I7" s="62"/>
      <c r="J7" s="167"/>
    </row>
    <row r="8" spans="1:12">
      <c r="A8" s="54"/>
      <c r="B8" s="11"/>
      <c r="C8" s="128"/>
      <c r="D8" s="13"/>
      <c r="E8" s="44"/>
      <c r="F8" s="86"/>
      <c r="G8" s="14"/>
      <c r="H8" s="77"/>
      <c r="I8" s="45"/>
      <c r="J8" s="84"/>
    </row>
    <row r="9" spans="1:12" ht="103.5" customHeight="1">
      <c r="A9" s="54" t="s">
        <v>21</v>
      </c>
      <c r="B9" s="11"/>
      <c r="C9" s="114" t="s">
        <v>256</v>
      </c>
      <c r="D9" s="16"/>
      <c r="E9" s="43" t="s">
        <v>86</v>
      </c>
      <c r="F9" s="92">
        <v>6</v>
      </c>
      <c r="G9" s="16"/>
      <c r="H9" s="76"/>
      <c r="I9" s="71"/>
      <c r="J9" s="137">
        <f>SUM(F9*H9)</f>
        <v>0</v>
      </c>
      <c r="K9" s="13"/>
      <c r="L9" s="13"/>
    </row>
    <row r="10" spans="1:12" ht="81.75" customHeight="1">
      <c r="A10" s="54" t="s">
        <v>22</v>
      </c>
      <c r="B10" s="11"/>
      <c r="C10" s="114" t="s">
        <v>229</v>
      </c>
      <c r="D10" s="14"/>
      <c r="E10" s="44" t="s">
        <v>87</v>
      </c>
      <c r="F10" s="93">
        <v>6.4</v>
      </c>
      <c r="G10" s="14"/>
      <c r="H10" s="77"/>
      <c r="I10" s="45"/>
      <c r="J10" s="137">
        <f t="shared" ref="J10:J31" si="0">SUM(F10*H10)</f>
        <v>0</v>
      </c>
    </row>
    <row r="11" spans="1:12" ht="81.75" customHeight="1">
      <c r="A11" s="56" t="s">
        <v>23</v>
      </c>
      <c r="B11" s="11"/>
      <c r="C11" s="114" t="s">
        <v>269</v>
      </c>
      <c r="D11" s="15"/>
      <c r="E11" s="46" t="s">
        <v>87</v>
      </c>
      <c r="F11" s="94">
        <f>10.21+17+4.04+1.24</f>
        <v>32.49</v>
      </c>
      <c r="G11" s="15"/>
      <c r="H11" s="78"/>
      <c r="I11" s="79"/>
      <c r="J11" s="137">
        <f t="shared" si="0"/>
        <v>0</v>
      </c>
    </row>
    <row r="12" spans="1:12">
      <c r="A12" s="54"/>
      <c r="B12" s="11"/>
      <c r="C12" s="128"/>
      <c r="D12" s="13"/>
      <c r="E12" s="44"/>
      <c r="F12" s="86"/>
      <c r="G12" s="14"/>
      <c r="H12" s="77"/>
      <c r="I12" s="45"/>
      <c r="J12" s="138">
        <f t="shared" si="0"/>
        <v>0</v>
      </c>
    </row>
    <row r="13" spans="1:12" ht="53.25" customHeight="1">
      <c r="A13" s="56" t="s">
        <v>24</v>
      </c>
      <c r="B13" s="11"/>
      <c r="C13" s="114" t="s">
        <v>233</v>
      </c>
      <c r="D13" s="15"/>
      <c r="E13" s="113" t="s">
        <v>87</v>
      </c>
      <c r="F13" s="88">
        <f>1.77*2.58</f>
        <v>4.5666000000000002</v>
      </c>
      <c r="G13" s="16"/>
      <c r="H13" s="81"/>
      <c r="I13" s="79"/>
      <c r="J13" s="137">
        <f t="shared" si="0"/>
        <v>0</v>
      </c>
    </row>
    <row r="14" spans="1:12">
      <c r="A14" s="54"/>
      <c r="B14" s="11"/>
      <c r="C14" s="128"/>
      <c r="D14" s="13"/>
      <c r="E14" s="47"/>
      <c r="F14" s="86"/>
      <c r="G14" s="14"/>
      <c r="H14" s="77"/>
      <c r="I14" s="45"/>
      <c r="J14" s="138">
        <f t="shared" si="0"/>
        <v>0</v>
      </c>
    </row>
    <row r="15" spans="1:12" ht="60">
      <c r="A15" s="54" t="s">
        <v>88</v>
      </c>
      <c r="B15" s="11"/>
      <c r="C15" s="135" t="s">
        <v>90</v>
      </c>
      <c r="D15" s="13"/>
      <c r="E15" s="47" t="s">
        <v>87</v>
      </c>
      <c r="F15" s="88">
        <v>15.5</v>
      </c>
      <c r="G15" s="16"/>
      <c r="H15" s="81"/>
      <c r="I15" s="71"/>
      <c r="J15" s="137">
        <f t="shared" si="0"/>
        <v>0</v>
      </c>
    </row>
    <row r="16" spans="1:12">
      <c r="A16" s="54"/>
      <c r="B16" s="11"/>
      <c r="C16" s="128"/>
      <c r="D16" s="13"/>
      <c r="E16" s="47"/>
      <c r="F16" s="87"/>
      <c r="G16" s="13"/>
      <c r="H16" s="82"/>
      <c r="I16" s="83"/>
      <c r="J16" s="138">
        <f t="shared" si="0"/>
        <v>0</v>
      </c>
    </row>
    <row r="17" spans="1:10" ht="60">
      <c r="A17" s="54" t="s">
        <v>89</v>
      </c>
      <c r="B17" s="11"/>
      <c r="C17" s="135" t="s">
        <v>234</v>
      </c>
      <c r="D17" s="13"/>
      <c r="E17" s="47" t="s">
        <v>235</v>
      </c>
      <c r="F17" s="88">
        <v>5.8</v>
      </c>
      <c r="G17" s="16"/>
      <c r="H17" s="81"/>
      <c r="I17" s="71"/>
      <c r="J17" s="137">
        <f t="shared" si="0"/>
        <v>0</v>
      </c>
    </row>
    <row r="18" spans="1:10">
      <c r="A18" s="54"/>
      <c r="B18" s="11"/>
      <c r="C18" s="128"/>
      <c r="D18" s="13"/>
      <c r="E18" s="47"/>
      <c r="F18" s="87"/>
      <c r="G18" s="13"/>
      <c r="H18" s="82"/>
      <c r="I18" s="83"/>
      <c r="J18" s="138">
        <f t="shared" si="0"/>
        <v>0</v>
      </c>
    </row>
    <row r="19" spans="1:10" ht="105.75" customHeight="1">
      <c r="A19" s="54" t="s">
        <v>91</v>
      </c>
      <c r="B19" s="11"/>
      <c r="C19" s="114" t="s">
        <v>210</v>
      </c>
      <c r="D19" s="13"/>
      <c r="E19" s="47" t="s">
        <v>87</v>
      </c>
      <c r="F19" s="98">
        <v>15</v>
      </c>
      <c r="G19" s="16"/>
      <c r="H19" s="81"/>
      <c r="I19" s="71"/>
      <c r="J19" s="137">
        <f t="shared" si="0"/>
        <v>0</v>
      </c>
    </row>
    <row r="20" spans="1:10" ht="12" customHeight="1">
      <c r="A20" s="54"/>
      <c r="B20" s="11"/>
      <c r="C20" s="127"/>
      <c r="D20" s="13"/>
      <c r="E20" s="47"/>
      <c r="F20" s="87"/>
      <c r="G20" s="13"/>
      <c r="H20" s="82"/>
      <c r="I20" s="83"/>
      <c r="J20" s="138">
        <f t="shared" si="0"/>
        <v>0</v>
      </c>
    </row>
    <row r="21" spans="1:10" ht="91.5" customHeight="1">
      <c r="A21" s="54" t="s">
        <v>92</v>
      </c>
      <c r="B21" s="11"/>
      <c r="C21" s="114" t="s">
        <v>179</v>
      </c>
      <c r="D21" s="13"/>
      <c r="E21" s="47"/>
      <c r="F21" s="87"/>
      <c r="G21" s="13"/>
      <c r="H21" s="82"/>
      <c r="I21" s="83"/>
      <c r="J21" s="138">
        <f t="shared" si="0"/>
        <v>0</v>
      </c>
    </row>
    <row r="22" spans="1:10" ht="0.75" customHeight="1">
      <c r="A22" s="57"/>
      <c r="C22" s="116"/>
      <c r="H22" s="80"/>
      <c r="I22" s="80"/>
      <c r="J22" s="138">
        <f t="shared" si="0"/>
        <v>0</v>
      </c>
    </row>
    <row r="23" spans="1:10" ht="18.75" customHeight="1">
      <c r="A23" s="54"/>
      <c r="B23" s="11"/>
      <c r="C23" s="127" t="s">
        <v>94</v>
      </c>
      <c r="D23" s="13"/>
      <c r="E23" s="47" t="s">
        <v>93</v>
      </c>
      <c r="F23" s="88">
        <v>1</v>
      </c>
      <c r="G23" s="16"/>
      <c r="H23" s="81"/>
      <c r="I23" s="71"/>
      <c r="J23" s="137">
        <f t="shared" si="0"/>
        <v>0</v>
      </c>
    </row>
    <row r="24" spans="1:10" ht="18.75" customHeight="1">
      <c r="A24" s="54"/>
      <c r="B24" s="11"/>
      <c r="C24" s="127" t="s">
        <v>95</v>
      </c>
      <c r="D24" s="13"/>
      <c r="E24" s="47" t="s">
        <v>93</v>
      </c>
      <c r="F24" s="88">
        <v>1</v>
      </c>
      <c r="G24" s="16"/>
      <c r="H24" s="81"/>
      <c r="I24" s="71"/>
      <c r="J24" s="137">
        <f t="shared" si="0"/>
        <v>0</v>
      </c>
    </row>
    <row r="25" spans="1:10" ht="18.75" customHeight="1">
      <c r="A25" s="54"/>
      <c r="B25" s="11"/>
      <c r="C25" s="127"/>
      <c r="D25" s="13"/>
      <c r="E25" s="47"/>
      <c r="F25" s="86"/>
      <c r="G25" s="14"/>
      <c r="H25" s="77"/>
      <c r="I25" s="45"/>
      <c r="J25" s="138">
        <f t="shared" si="0"/>
        <v>0</v>
      </c>
    </row>
    <row r="26" spans="1:10" ht="126.75" customHeight="1">
      <c r="A26" s="54" t="s">
        <v>96</v>
      </c>
      <c r="B26" s="11"/>
      <c r="C26" s="114" t="s">
        <v>97</v>
      </c>
      <c r="D26" s="13"/>
      <c r="E26" s="47"/>
      <c r="F26" s="87"/>
      <c r="G26" s="13"/>
      <c r="H26" s="82"/>
      <c r="I26" s="83"/>
      <c r="J26" s="138">
        <f t="shared" si="0"/>
        <v>0</v>
      </c>
    </row>
    <row r="27" spans="1:10" ht="18.75" customHeight="1">
      <c r="A27" s="54"/>
      <c r="B27" s="11"/>
      <c r="C27" s="127" t="s">
        <v>94</v>
      </c>
      <c r="D27" s="13"/>
      <c r="E27" s="47" t="s">
        <v>93</v>
      </c>
      <c r="F27" s="88">
        <v>1</v>
      </c>
      <c r="G27" s="16"/>
      <c r="H27" s="81"/>
      <c r="I27" s="71"/>
      <c r="J27" s="137">
        <f t="shared" si="0"/>
        <v>0</v>
      </c>
    </row>
    <row r="28" spans="1:10" ht="18.75" customHeight="1">
      <c r="A28" s="54"/>
      <c r="B28" s="11"/>
      <c r="C28" s="127" t="s">
        <v>230</v>
      </c>
      <c r="D28" s="13"/>
      <c r="E28" s="47" t="s">
        <v>93</v>
      </c>
      <c r="F28" s="88">
        <v>1</v>
      </c>
      <c r="G28" s="16"/>
      <c r="H28" s="81"/>
      <c r="I28" s="71"/>
      <c r="J28" s="137">
        <f t="shared" si="0"/>
        <v>0</v>
      </c>
    </row>
    <row r="29" spans="1:10" ht="18.75" customHeight="1">
      <c r="A29" s="54"/>
      <c r="B29" s="11"/>
      <c r="C29" s="127" t="s">
        <v>211</v>
      </c>
      <c r="D29" s="13"/>
      <c r="E29" s="47" t="s">
        <v>93</v>
      </c>
      <c r="F29" s="88">
        <v>1</v>
      </c>
      <c r="G29" s="16"/>
      <c r="H29" s="81"/>
      <c r="I29" s="71"/>
      <c r="J29" s="137">
        <f t="shared" si="0"/>
        <v>0</v>
      </c>
    </row>
    <row r="30" spans="1:10" ht="18.75" customHeight="1">
      <c r="A30" s="54"/>
      <c r="B30" s="11"/>
      <c r="C30" s="127" t="s">
        <v>231</v>
      </c>
      <c r="D30" s="13"/>
      <c r="E30" s="47" t="s">
        <v>93</v>
      </c>
      <c r="F30" s="88">
        <v>1</v>
      </c>
      <c r="G30" s="16"/>
      <c r="H30" s="81"/>
      <c r="I30" s="71"/>
      <c r="J30" s="137">
        <f t="shared" si="0"/>
        <v>0</v>
      </c>
    </row>
    <row r="31" spans="1:10" ht="18.75" customHeight="1">
      <c r="A31" s="54"/>
      <c r="B31" s="11"/>
      <c r="C31" s="127" t="s">
        <v>232</v>
      </c>
      <c r="D31" s="13"/>
      <c r="E31" s="47" t="s">
        <v>93</v>
      </c>
      <c r="F31" s="88">
        <v>1</v>
      </c>
      <c r="G31" s="16"/>
      <c r="H31" s="81"/>
      <c r="I31" s="71"/>
      <c r="J31" s="137">
        <f t="shared" si="0"/>
        <v>0</v>
      </c>
    </row>
    <row r="32" spans="1:10" ht="21" customHeight="1">
      <c r="A32" s="54"/>
      <c r="B32" s="11"/>
      <c r="C32" s="127"/>
      <c r="D32" s="13"/>
      <c r="E32" s="47"/>
      <c r="F32" s="87"/>
      <c r="G32" s="13"/>
      <c r="H32" s="82"/>
      <c r="I32" s="83"/>
      <c r="J32" s="138"/>
    </row>
    <row r="33" spans="1:10" ht="39" customHeight="1">
      <c r="A33" s="54" t="s">
        <v>237</v>
      </c>
      <c r="B33" s="11"/>
      <c r="C33" s="114" t="s">
        <v>105</v>
      </c>
      <c r="D33" s="13"/>
      <c r="E33" s="99" t="s">
        <v>104</v>
      </c>
      <c r="F33" s="88"/>
      <c r="G33" s="16"/>
      <c r="H33" s="81"/>
      <c r="I33" s="71"/>
      <c r="J33" s="137">
        <f>SUM(H33*1)</f>
        <v>0</v>
      </c>
    </row>
    <row r="34" spans="1:10" ht="16.5" customHeight="1">
      <c r="A34" s="54"/>
      <c r="B34" s="11"/>
      <c r="C34" s="38"/>
      <c r="D34" s="13"/>
      <c r="E34" s="47"/>
      <c r="F34" s="87"/>
      <c r="G34" s="13"/>
      <c r="H34" s="68"/>
      <c r="I34" s="53"/>
      <c r="J34" s="53"/>
    </row>
    <row r="35" spans="1:10">
      <c r="A35" s="157" t="s">
        <v>98</v>
      </c>
      <c r="B35" s="157"/>
      <c r="C35" s="157"/>
      <c r="D35" s="157"/>
      <c r="E35" s="157"/>
      <c r="F35" s="158">
        <f>SUM(J9:J33)</f>
        <v>0</v>
      </c>
      <c r="G35" s="158"/>
      <c r="H35" s="158"/>
      <c r="I35" s="158"/>
      <c r="J35" s="158"/>
    </row>
    <row r="36" spans="1:10">
      <c r="A36" s="57"/>
    </row>
    <row r="37" spans="1:10">
      <c r="A37" s="159" t="s">
        <v>100</v>
      </c>
      <c r="B37" s="159"/>
      <c r="C37" s="159"/>
      <c r="D37" s="159"/>
      <c r="E37" s="159"/>
      <c r="F37" s="159"/>
      <c r="G37" s="159"/>
      <c r="H37" s="159"/>
      <c r="I37" s="159"/>
      <c r="J37" s="159"/>
    </row>
    <row r="38" spans="1:10">
      <c r="A38" s="159"/>
      <c r="B38" s="159"/>
      <c r="C38" s="159"/>
      <c r="D38" s="159"/>
      <c r="E38" s="159"/>
      <c r="F38" s="159"/>
      <c r="G38" s="159"/>
      <c r="H38" s="159"/>
      <c r="I38" s="159"/>
      <c r="J38" s="159"/>
    </row>
    <row r="39" spans="1:10">
      <c r="A39" s="160" t="s">
        <v>30</v>
      </c>
      <c r="B39" s="160"/>
      <c r="C39" s="160"/>
      <c r="D39" s="160"/>
      <c r="E39" s="160"/>
      <c r="F39" s="160"/>
      <c r="G39" s="160"/>
      <c r="H39" s="160"/>
      <c r="I39" s="160"/>
      <c r="J39" s="160"/>
    </row>
    <row r="40" spans="1:10">
      <c r="A40" s="51"/>
      <c r="B40" s="37"/>
      <c r="C40" s="37"/>
      <c r="D40" s="37"/>
      <c r="E40" s="51"/>
      <c r="F40" s="96"/>
      <c r="G40" s="37"/>
      <c r="H40" s="66"/>
      <c r="I40" s="66"/>
      <c r="J40" s="66"/>
    </row>
    <row r="41" spans="1:10" ht="91.5" customHeight="1">
      <c r="A41" s="54"/>
      <c r="B41" s="11"/>
      <c r="C41" s="161" t="s">
        <v>101</v>
      </c>
      <c r="D41" s="161"/>
      <c r="E41" s="161"/>
      <c r="F41" s="161"/>
      <c r="G41" s="161"/>
      <c r="H41" s="161"/>
      <c r="I41" s="161"/>
      <c r="J41" s="161"/>
    </row>
    <row r="42" spans="1:10" ht="12" customHeight="1">
      <c r="A42" s="54"/>
      <c r="B42" s="11"/>
      <c r="C42" s="36"/>
      <c r="D42" s="36"/>
      <c r="E42" s="52"/>
      <c r="F42" s="52"/>
      <c r="G42" s="36"/>
      <c r="H42" s="52"/>
      <c r="I42" s="52"/>
      <c r="J42" s="52"/>
    </row>
    <row r="43" spans="1:10" ht="15" customHeight="1">
      <c r="A43" s="164" t="s">
        <v>25</v>
      </c>
      <c r="B43" s="62"/>
      <c r="C43" s="167" t="s">
        <v>18</v>
      </c>
      <c r="D43" s="62"/>
      <c r="E43" s="166" t="s">
        <v>32</v>
      </c>
      <c r="F43" s="167" t="s">
        <v>19</v>
      </c>
      <c r="G43" s="62"/>
      <c r="H43" s="166" t="s">
        <v>33</v>
      </c>
      <c r="I43" s="62"/>
      <c r="J43" s="166" t="s">
        <v>28</v>
      </c>
    </row>
    <row r="44" spans="1:10">
      <c r="A44" s="164"/>
      <c r="B44" s="62"/>
      <c r="C44" s="167"/>
      <c r="D44" s="62"/>
      <c r="E44" s="167"/>
      <c r="F44" s="167"/>
      <c r="G44" s="62"/>
      <c r="H44" s="167"/>
      <c r="I44" s="62"/>
      <c r="J44" s="167"/>
    </row>
    <row r="46" spans="1:10" ht="135">
      <c r="A46" s="54" t="s">
        <v>58</v>
      </c>
      <c r="B46" s="11"/>
      <c r="C46" s="114" t="s">
        <v>102</v>
      </c>
      <c r="D46" s="16"/>
      <c r="E46" s="43" t="s">
        <v>87</v>
      </c>
      <c r="F46" s="88">
        <v>3</v>
      </c>
      <c r="G46" s="16"/>
      <c r="H46" s="75"/>
      <c r="I46" s="48"/>
      <c r="J46" s="48">
        <f>SUM(F46*H46)</f>
        <v>0</v>
      </c>
    </row>
    <row r="47" spans="1:10">
      <c r="C47" s="116"/>
      <c r="H47" s="72"/>
      <c r="I47" s="72"/>
      <c r="J47" s="50">
        <f t="shared" ref="J47:J68" si="1">SUM(F47*H47)</f>
        <v>0</v>
      </c>
    </row>
    <row r="48" spans="1:10" ht="120">
      <c r="A48" s="54" t="s">
        <v>59</v>
      </c>
      <c r="B48" s="11"/>
      <c r="C48" s="114" t="s">
        <v>236</v>
      </c>
      <c r="D48" s="16"/>
      <c r="E48" s="43" t="s">
        <v>87</v>
      </c>
      <c r="F48" s="88">
        <v>3.4</v>
      </c>
      <c r="G48" s="16"/>
      <c r="H48" s="75"/>
      <c r="I48" s="48"/>
      <c r="J48" s="48">
        <f t="shared" si="1"/>
        <v>0</v>
      </c>
    </row>
    <row r="49" spans="1:10">
      <c r="C49" s="116"/>
      <c r="F49" s="136"/>
      <c r="H49" s="72"/>
      <c r="I49" s="72"/>
      <c r="J49" s="50">
        <f t="shared" si="1"/>
        <v>0</v>
      </c>
    </row>
    <row r="50" spans="1:10" ht="124.5" customHeight="1">
      <c r="A50" s="54" t="s">
        <v>72</v>
      </c>
      <c r="B50" s="11"/>
      <c r="C50" s="114" t="s">
        <v>238</v>
      </c>
      <c r="D50" s="16"/>
      <c r="E50" s="43" t="s">
        <v>87</v>
      </c>
      <c r="F50" s="88">
        <f>10.21+17+4.04+1.24</f>
        <v>32.49</v>
      </c>
      <c r="G50" s="16"/>
      <c r="H50" s="75"/>
      <c r="I50" s="48"/>
      <c r="J50" s="48">
        <f t="shared" si="1"/>
        <v>0</v>
      </c>
    </row>
    <row r="51" spans="1:10">
      <c r="C51" s="116"/>
      <c r="H51" s="72"/>
      <c r="I51" s="72"/>
      <c r="J51" s="50">
        <f t="shared" si="1"/>
        <v>0</v>
      </c>
    </row>
    <row r="52" spans="1:10" ht="45">
      <c r="A52" s="54" t="s">
        <v>73</v>
      </c>
      <c r="B52" s="11"/>
      <c r="C52" s="114" t="s">
        <v>257</v>
      </c>
      <c r="D52" s="16"/>
      <c r="E52" s="53"/>
      <c r="F52" s="87"/>
      <c r="G52" s="13"/>
      <c r="H52" s="74"/>
      <c r="I52" s="50"/>
      <c r="J52" s="50">
        <f t="shared" si="1"/>
        <v>0</v>
      </c>
    </row>
    <row r="53" spans="1:10" ht="135">
      <c r="A53" s="54"/>
      <c r="B53" s="11"/>
      <c r="C53" s="114" t="s">
        <v>244</v>
      </c>
      <c r="D53" s="13"/>
      <c r="E53" s="43" t="s">
        <v>87</v>
      </c>
      <c r="F53" s="88">
        <f>1.77*2.58</f>
        <v>4.5666000000000002</v>
      </c>
      <c r="G53" s="16"/>
      <c r="H53" s="75"/>
      <c r="I53" s="48"/>
      <c r="J53" s="48">
        <f t="shared" si="1"/>
        <v>0</v>
      </c>
    </row>
    <row r="54" spans="1:10">
      <c r="C54" s="116"/>
      <c r="H54" s="72"/>
      <c r="I54" s="72"/>
      <c r="J54" s="50">
        <f t="shared" si="1"/>
        <v>0</v>
      </c>
    </row>
    <row r="55" spans="1:10" ht="90">
      <c r="A55" s="54" t="s">
        <v>107</v>
      </c>
      <c r="B55" s="11"/>
      <c r="C55" s="114" t="s">
        <v>103</v>
      </c>
      <c r="D55" s="16"/>
      <c r="E55" s="43" t="s">
        <v>87</v>
      </c>
      <c r="F55" s="88">
        <v>15</v>
      </c>
      <c r="G55" s="16"/>
      <c r="H55" s="75"/>
      <c r="I55" s="48"/>
      <c r="J55" s="48">
        <f t="shared" si="1"/>
        <v>0</v>
      </c>
    </row>
    <row r="56" spans="1:10">
      <c r="C56" s="116"/>
      <c r="H56" s="72"/>
      <c r="I56" s="72"/>
      <c r="J56" s="50">
        <f t="shared" si="1"/>
        <v>0</v>
      </c>
    </row>
    <row r="57" spans="1:10" ht="90">
      <c r="A57" s="54" t="s">
        <v>241</v>
      </c>
      <c r="B57" s="11"/>
      <c r="C57" s="125" t="s">
        <v>239</v>
      </c>
      <c r="D57" s="16"/>
      <c r="E57" s="43" t="s">
        <v>87</v>
      </c>
      <c r="F57" s="88">
        <f>(17+10.21+3.4+3+4.04+1.24)*0.6</f>
        <v>23.334</v>
      </c>
      <c r="G57" s="16"/>
      <c r="H57" s="75"/>
      <c r="I57" s="48"/>
      <c r="J57" s="48">
        <f t="shared" si="1"/>
        <v>0</v>
      </c>
    </row>
    <row r="58" spans="1:10">
      <c r="A58" s="54"/>
      <c r="B58" s="11"/>
      <c r="C58" s="127"/>
      <c r="D58" s="16"/>
      <c r="E58" s="67"/>
      <c r="F58" s="86"/>
      <c r="G58" s="14"/>
      <c r="H58" s="84"/>
      <c r="I58" s="49"/>
      <c r="J58" s="50">
        <f t="shared" si="1"/>
        <v>0</v>
      </c>
    </row>
    <row r="59" spans="1:10" ht="105">
      <c r="A59" s="54" t="s">
        <v>110</v>
      </c>
      <c r="B59" s="11"/>
      <c r="C59" s="114" t="s">
        <v>240</v>
      </c>
      <c r="D59" s="16"/>
      <c r="E59" s="43" t="s">
        <v>106</v>
      </c>
      <c r="F59" s="88">
        <v>49</v>
      </c>
      <c r="G59" s="16"/>
      <c r="H59" s="75"/>
      <c r="I59" s="48"/>
      <c r="J59" s="48">
        <f t="shared" si="1"/>
        <v>0</v>
      </c>
    </row>
    <row r="60" spans="1:10">
      <c r="A60" s="54"/>
      <c r="B60" s="11"/>
      <c r="C60" s="127"/>
      <c r="D60" s="13"/>
      <c r="E60" s="53"/>
      <c r="F60" s="87"/>
      <c r="G60" s="13"/>
      <c r="H60" s="74"/>
      <c r="I60" s="50"/>
      <c r="J60" s="50">
        <f t="shared" si="1"/>
        <v>0</v>
      </c>
    </row>
    <row r="61" spans="1:10" ht="30">
      <c r="A61" s="54" t="s">
        <v>112</v>
      </c>
      <c r="B61" s="11"/>
      <c r="C61" s="114" t="s">
        <v>108</v>
      </c>
      <c r="D61" s="16"/>
      <c r="E61" s="43" t="s">
        <v>87</v>
      </c>
      <c r="F61" s="88">
        <v>2</v>
      </c>
      <c r="G61" s="16"/>
      <c r="H61" s="75"/>
      <c r="I61" s="48"/>
      <c r="J61" s="48">
        <f t="shared" si="1"/>
        <v>0</v>
      </c>
    </row>
    <row r="62" spans="1:10">
      <c r="C62" s="116"/>
      <c r="H62" s="72"/>
      <c r="I62" s="72"/>
      <c r="J62" s="50">
        <f t="shared" si="1"/>
        <v>0</v>
      </c>
    </row>
    <row r="63" spans="1:10" ht="64.5" customHeight="1">
      <c r="A63" s="54" t="s">
        <v>184</v>
      </c>
      <c r="B63" s="11"/>
      <c r="C63" s="114" t="s">
        <v>247</v>
      </c>
      <c r="D63" s="16"/>
      <c r="E63" s="43" t="s">
        <v>109</v>
      </c>
      <c r="F63" s="88">
        <f>3.4+0.7</f>
        <v>4.0999999999999996</v>
      </c>
      <c r="G63" s="16"/>
      <c r="H63" s="75"/>
      <c r="I63" s="48"/>
      <c r="J63" s="48">
        <f t="shared" si="1"/>
        <v>0</v>
      </c>
    </row>
    <row r="64" spans="1:10">
      <c r="C64" s="116"/>
      <c r="H64" s="72"/>
      <c r="I64" s="72"/>
      <c r="J64" s="50">
        <f t="shared" si="1"/>
        <v>0</v>
      </c>
    </row>
    <row r="65" spans="1:10" ht="45">
      <c r="A65" s="54" t="s">
        <v>185</v>
      </c>
      <c r="B65" s="11"/>
      <c r="C65" s="114" t="s">
        <v>111</v>
      </c>
      <c r="D65" s="16"/>
      <c r="E65" s="43" t="s">
        <v>109</v>
      </c>
      <c r="F65" s="88">
        <v>150</v>
      </c>
      <c r="G65" s="16"/>
      <c r="H65" s="75"/>
      <c r="I65" s="48"/>
      <c r="J65" s="48">
        <f t="shared" si="1"/>
        <v>0</v>
      </c>
    </row>
    <row r="66" spans="1:10">
      <c r="C66" s="116"/>
      <c r="H66" s="72"/>
      <c r="I66" s="72"/>
      <c r="J66" s="50">
        <f t="shared" si="1"/>
        <v>0</v>
      </c>
    </row>
    <row r="67" spans="1:10" s="108" customFormat="1" ht="21" customHeight="1">
      <c r="A67" s="54" t="s">
        <v>219</v>
      </c>
      <c r="B67" s="102"/>
      <c r="C67" s="119" t="s">
        <v>242</v>
      </c>
      <c r="D67" s="103"/>
      <c r="E67" s="104"/>
      <c r="F67" s="104"/>
      <c r="G67" s="105" t="s">
        <v>220</v>
      </c>
      <c r="H67" s="106"/>
      <c r="I67" s="107"/>
      <c r="J67" s="50">
        <f t="shared" si="1"/>
        <v>0</v>
      </c>
    </row>
    <row r="68" spans="1:10" ht="33.75" customHeight="1">
      <c r="C68" s="119" t="s">
        <v>222</v>
      </c>
      <c r="D68" s="103" t="s">
        <v>221</v>
      </c>
      <c r="E68" s="43" t="s">
        <v>106</v>
      </c>
      <c r="F68" s="88">
        <v>2.5</v>
      </c>
      <c r="G68" s="16"/>
      <c r="H68" s="75"/>
      <c r="I68" s="48"/>
      <c r="J68" s="48">
        <f t="shared" si="1"/>
        <v>0</v>
      </c>
    </row>
    <row r="69" spans="1:10" ht="20.25" customHeight="1">
      <c r="C69" s="119"/>
      <c r="D69" s="103"/>
      <c r="E69" s="67"/>
      <c r="F69" s="86"/>
      <c r="G69" s="14"/>
      <c r="H69" s="84"/>
      <c r="I69" s="49"/>
      <c r="J69" s="49"/>
    </row>
    <row r="70" spans="1:10">
      <c r="A70" s="54" t="s">
        <v>245</v>
      </c>
      <c r="B70" s="11"/>
      <c r="C70" s="127" t="s">
        <v>113</v>
      </c>
      <c r="D70" s="16"/>
      <c r="E70" s="43" t="s">
        <v>104</v>
      </c>
      <c r="F70" s="88"/>
      <c r="G70" s="16"/>
      <c r="H70" s="75"/>
      <c r="I70" s="48"/>
      <c r="J70" s="48">
        <f>SUM(H70*1)</f>
        <v>0</v>
      </c>
    </row>
    <row r="73" spans="1:10">
      <c r="A73" s="157" t="s">
        <v>114</v>
      </c>
      <c r="B73" s="157"/>
      <c r="C73" s="157"/>
      <c r="D73" s="157"/>
      <c r="E73" s="157"/>
      <c r="F73" s="158">
        <f>SUM(J45:J70)</f>
        <v>0</v>
      </c>
      <c r="G73" s="158"/>
      <c r="H73" s="158"/>
      <c r="I73" s="158"/>
      <c r="J73" s="158"/>
    </row>
    <row r="74" spans="1:10">
      <c r="A74" s="57"/>
    </row>
    <row r="75" spans="1:10">
      <c r="A75" s="159" t="s">
        <v>186</v>
      </c>
      <c r="B75" s="159"/>
      <c r="C75" s="159"/>
      <c r="D75" s="159"/>
      <c r="E75" s="159"/>
      <c r="F75" s="159"/>
      <c r="G75" s="159"/>
      <c r="H75" s="159"/>
      <c r="I75" s="159"/>
      <c r="J75" s="159"/>
    </row>
    <row r="76" spans="1:10">
      <c r="A76" s="159"/>
      <c r="B76" s="159"/>
      <c r="C76" s="159"/>
      <c r="D76" s="159"/>
      <c r="E76" s="159"/>
      <c r="F76" s="159"/>
      <c r="G76" s="159"/>
      <c r="H76" s="159"/>
      <c r="I76" s="159"/>
      <c r="J76" s="159"/>
    </row>
    <row r="77" spans="1:10">
      <c r="A77" s="160" t="s">
        <v>116</v>
      </c>
      <c r="B77" s="160"/>
      <c r="C77" s="160"/>
      <c r="D77" s="160"/>
      <c r="E77" s="160"/>
      <c r="F77" s="160"/>
      <c r="G77" s="160"/>
      <c r="H77" s="160"/>
      <c r="I77" s="160"/>
      <c r="J77" s="160"/>
    </row>
    <row r="78" spans="1:10">
      <c r="A78" s="51"/>
      <c r="B78" s="37"/>
      <c r="C78" s="37"/>
      <c r="D78" s="37"/>
      <c r="E78" s="51"/>
      <c r="F78" s="96"/>
      <c r="G78" s="37"/>
      <c r="H78" s="66"/>
      <c r="I78" s="66"/>
      <c r="J78" s="66"/>
    </row>
    <row r="79" spans="1:10" ht="107.25" customHeight="1">
      <c r="A79" s="54"/>
      <c r="B79" s="11"/>
      <c r="C79" s="161" t="s">
        <v>115</v>
      </c>
      <c r="D79" s="161"/>
      <c r="E79" s="161"/>
      <c r="F79" s="161"/>
      <c r="G79" s="161"/>
      <c r="H79" s="161"/>
      <c r="I79" s="161"/>
      <c r="J79" s="161"/>
    </row>
    <row r="80" spans="1:10" ht="12" customHeight="1">
      <c r="A80" s="54"/>
      <c r="B80" s="11"/>
      <c r="C80" s="36"/>
      <c r="D80" s="36"/>
      <c r="E80" s="52"/>
      <c r="F80" s="52"/>
      <c r="G80" s="36"/>
      <c r="H80" s="52"/>
      <c r="I80" s="52"/>
      <c r="J80" s="52"/>
    </row>
    <row r="81" spans="1:10" ht="15" customHeight="1">
      <c r="A81" s="164" t="s">
        <v>25</v>
      </c>
      <c r="B81" s="62"/>
      <c r="C81" s="167" t="s">
        <v>18</v>
      </c>
      <c r="D81" s="62"/>
      <c r="E81" s="166" t="s">
        <v>32</v>
      </c>
      <c r="F81" s="167" t="s">
        <v>19</v>
      </c>
      <c r="G81" s="62"/>
      <c r="H81" s="166" t="s">
        <v>33</v>
      </c>
      <c r="I81" s="62"/>
      <c r="J81" s="166" t="s">
        <v>28</v>
      </c>
    </row>
    <row r="82" spans="1:10">
      <c r="A82" s="164"/>
      <c r="B82" s="62"/>
      <c r="C82" s="167"/>
      <c r="D82" s="62"/>
      <c r="E82" s="167"/>
      <c r="F82" s="167"/>
      <c r="G82" s="62"/>
      <c r="H82" s="167"/>
      <c r="I82" s="62"/>
      <c r="J82" s="167"/>
    </row>
    <row r="84" spans="1:10" ht="60">
      <c r="A84" s="54" t="s">
        <v>60</v>
      </c>
      <c r="B84" s="11"/>
      <c r="C84" s="123" t="s">
        <v>178</v>
      </c>
      <c r="D84" s="16"/>
      <c r="E84" s="43" t="s">
        <v>87</v>
      </c>
      <c r="F84" s="88">
        <f>0.1*(1.77*4)+3</f>
        <v>3.7080000000000002</v>
      </c>
      <c r="G84" s="16"/>
      <c r="H84" s="75"/>
      <c r="I84" s="48"/>
      <c r="J84" s="48">
        <f>SUM(F84*H84)</f>
        <v>0</v>
      </c>
    </row>
    <row r="85" spans="1:10">
      <c r="A85" s="54"/>
      <c r="B85" s="11"/>
      <c r="C85" s="123"/>
      <c r="D85" s="16"/>
      <c r="E85" s="67"/>
      <c r="F85" s="86"/>
      <c r="G85" s="14"/>
      <c r="H85" s="84"/>
      <c r="I85" s="49"/>
      <c r="J85" s="50">
        <f t="shared" ref="J85:J90" si="2">SUM(F85*H85)</f>
        <v>0</v>
      </c>
    </row>
    <row r="86" spans="1:10" ht="240">
      <c r="A86" s="54" t="s">
        <v>187</v>
      </c>
      <c r="B86" s="11"/>
      <c r="C86" s="114" t="s">
        <v>176</v>
      </c>
      <c r="D86" s="16"/>
      <c r="E86" s="43" t="s">
        <v>87</v>
      </c>
      <c r="F86" s="88">
        <v>3.71</v>
      </c>
      <c r="G86" s="16"/>
      <c r="H86" s="75"/>
      <c r="I86" s="48"/>
      <c r="J86" s="48">
        <f t="shared" si="2"/>
        <v>0</v>
      </c>
    </row>
    <row r="87" spans="1:10">
      <c r="C87" s="116"/>
      <c r="J87" s="50">
        <f t="shared" si="2"/>
        <v>0</v>
      </c>
    </row>
    <row r="88" spans="1:10" ht="255">
      <c r="A88" s="54" t="s">
        <v>258</v>
      </c>
      <c r="B88" s="11"/>
      <c r="C88" s="114" t="s">
        <v>213</v>
      </c>
      <c r="D88" s="16"/>
      <c r="E88" s="43" t="s">
        <v>87</v>
      </c>
      <c r="F88" s="88">
        <f>1.6*2.58</f>
        <v>4.1280000000000001</v>
      </c>
      <c r="G88" s="16"/>
      <c r="H88" s="75"/>
      <c r="I88" s="48"/>
      <c r="J88" s="48">
        <f t="shared" si="2"/>
        <v>0</v>
      </c>
    </row>
    <row r="89" spans="1:10">
      <c r="C89" s="116"/>
      <c r="J89" s="50">
        <f t="shared" si="2"/>
        <v>0</v>
      </c>
    </row>
    <row r="90" spans="1:10" ht="90">
      <c r="A90" s="54" t="s">
        <v>212</v>
      </c>
      <c r="B90" s="11"/>
      <c r="C90" s="123" t="s">
        <v>243</v>
      </c>
      <c r="D90" s="16"/>
      <c r="E90" s="43" t="s">
        <v>87</v>
      </c>
      <c r="F90" s="88">
        <v>3.4</v>
      </c>
      <c r="G90" s="16"/>
      <c r="H90" s="75"/>
      <c r="I90" s="48"/>
      <c r="J90" s="48">
        <f t="shared" si="2"/>
        <v>0</v>
      </c>
    </row>
    <row r="91" spans="1:10">
      <c r="A91" s="54"/>
      <c r="B91" s="11"/>
      <c r="C91" s="100"/>
      <c r="D91" s="13"/>
      <c r="E91" s="53"/>
      <c r="F91" s="87"/>
      <c r="G91" s="13"/>
      <c r="H91" s="74"/>
      <c r="I91" s="50"/>
      <c r="J91" s="50"/>
    </row>
    <row r="92" spans="1:10">
      <c r="A92" s="157" t="s">
        <v>117</v>
      </c>
      <c r="B92" s="157"/>
      <c r="C92" s="157"/>
      <c r="D92" s="157"/>
      <c r="E92" s="157"/>
      <c r="F92" s="158">
        <f>SUM(J84:J90)</f>
        <v>0</v>
      </c>
      <c r="G92" s="158"/>
      <c r="H92" s="158"/>
      <c r="I92" s="158"/>
      <c r="J92" s="158"/>
    </row>
    <row r="94" spans="1:10">
      <c r="A94" s="159" t="s">
        <v>188</v>
      </c>
      <c r="B94" s="159"/>
      <c r="C94" s="159"/>
      <c r="D94" s="159"/>
      <c r="E94" s="159"/>
      <c r="F94" s="159"/>
      <c r="G94" s="159"/>
      <c r="H94" s="159"/>
      <c r="I94" s="159"/>
      <c r="J94" s="159"/>
    </row>
    <row r="95" spans="1:10">
      <c r="A95" s="159"/>
      <c r="B95" s="159"/>
      <c r="C95" s="159"/>
      <c r="D95" s="159"/>
      <c r="E95" s="159"/>
      <c r="F95" s="159"/>
      <c r="G95" s="159"/>
      <c r="H95" s="159"/>
      <c r="I95" s="159"/>
      <c r="J95" s="159"/>
    </row>
    <row r="96" spans="1:10">
      <c r="A96" s="160" t="s">
        <v>118</v>
      </c>
      <c r="B96" s="160"/>
      <c r="C96" s="160"/>
      <c r="D96" s="160"/>
      <c r="E96" s="160"/>
      <c r="F96" s="160"/>
      <c r="G96" s="160"/>
      <c r="H96" s="160"/>
      <c r="I96" s="160"/>
      <c r="J96" s="160"/>
    </row>
    <row r="97" spans="1:10">
      <c r="A97" s="51"/>
      <c r="B97" s="37"/>
      <c r="C97" s="37"/>
      <c r="D97" s="37"/>
      <c r="E97" s="51"/>
      <c r="F97" s="96"/>
      <c r="G97" s="37"/>
      <c r="H97" s="66"/>
      <c r="I97" s="66"/>
      <c r="J97" s="66"/>
    </row>
    <row r="98" spans="1:10" ht="90" customHeight="1">
      <c r="A98" s="54" t="s">
        <v>75</v>
      </c>
      <c r="B98" s="11"/>
      <c r="C98" s="161" t="s">
        <v>119</v>
      </c>
      <c r="D98" s="161"/>
      <c r="E98" s="161"/>
      <c r="F98" s="161"/>
      <c r="G98" s="161"/>
      <c r="H98" s="161"/>
      <c r="I98" s="161"/>
      <c r="J98" s="161"/>
    </row>
    <row r="99" spans="1:10" ht="12" customHeight="1">
      <c r="A99" s="54"/>
      <c r="B99" s="11"/>
      <c r="C99" s="36"/>
      <c r="D99" s="36"/>
      <c r="E99" s="52"/>
      <c r="F99" s="52"/>
      <c r="G99" s="36"/>
      <c r="H99" s="52"/>
      <c r="I99" s="52"/>
      <c r="J99" s="52"/>
    </row>
    <row r="100" spans="1:10" ht="15" customHeight="1">
      <c r="A100" s="164" t="s">
        <v>25</v>
      </c>
      <c r="B100" s="62"/>
      <c r="C100" s="167" t="s">
        <v>18</v>
      </c>
      <c r="D100" s="62"/>
      <c r="E100" s="166" t="s">
        <v>32</v>
      </c>
      <c r="F100" s="167" t="s">
        <v>19</v>
      </c>
      <c r="G100" s="62"/>
      <c r="H100" s="166" t="s">
        <v>33</v>
      </c>
      <c r="I100" s="62"/>
      <c r="J100" s="166" t="s">
        <v>28</v>
      </c>
    </row>
    <row r="101" spans="1:10">
      <c r="A101" s="164"/>
      <c r="B101" s="62"/>
      <c r="C101" s="167"/>
      <c r="D101" s="62"/>
      <c r="E101" s="167"/>
      <c r="F101" s="167"/>
      <c r="G101" s="62"/>
      <c r="H101" s="167"/>
      <c r="I101" s="62"/>
      <c r="J101" s="167"/>
    </row>
    <row r="103" spans="1:10" ht="135">
      <c r="A103" s="54" t="s">
        <v>259</v>
      </c>
      <c r="B103" s="11"/>
      <c r="C103" s="123" t="s">
        <v>255</v>
      </c>
      <c r="D103" s="16"/>
      <c r="E103" s="53"/>
      <c r="F103" s="87"/>
      <c r="G103" s="13"/>
      <c r="H103" s="74"/>
      <c r="I103" s="50"/>
      <c r="J103" s="50">
        <f>F103*H103</f>
        <v>0</v>
      </c>
    </row>
    <row r="104" spans="1:10" ht="18.75" customHeight="1">
      <c r="A104" s="54"/>
      <c r="B104" s="11"/>
      <c r="C104" s="127" t="s">
        <v>181</v>
      </c>
      <c r="D104" s="13"/>
    </row>
    <row r="105" spans="1:10">
      <c r="C105" s="116" t="s">
        <v>270</v>
      </c>
      <c r="E105" s="47" t="s">
        <v>86</v>
      </c>
      <c r="F105" s="88">
        <v>1</v>
      </c>
      <c r="G105" s="16"/>
      <c r="H105" s="85"/>
      <c r="I105" s="48"/>
      <c r="J105" s="48">
        <f>SUM(F105*H105)</f>
        <v>0</v>
      </c>
    </row>
    <row r="106" spans="1:10">
      <c r="C106" s="116"/>
      <c r="J106" s="50">
        <f t="shared" ref="J106:J111" si="3">SUM(F106*H106)</f>
        <v>0</v>
      </c>
    </row>
    <row r="107" spans="1:10" ht="142.5" customHeight="1">
      <c r="A107" s="54" t="s">
        <v>177</v>
      </c>
      <c r="B107" s="11"/>
      <c r="C107" s="123" t="s">
        <v>271</v>
      </c>
      <c r="D107" s="16"/>
      <c r="E107" s="53"/>
      <c r="F107" s="87"/>
      <c r="G107" s="13"/>
      <c r="H107" s="74"/>
      <c r="I107" s="50"/>
      <c r="J107" s="50">
        <f t="shared" si="3"/>
        <v>0</v>
      </c>
    </row>
    <row r="108" spans="1:10" s="133" customFormat="1" ht="41.25" customHeight="1">
      <c r="A108" s="60"/>
      <c r="B108" s="110"/>
      <c r="C108" s="129" t="s">
        <v>246</v>
      </c>
      <c r="D108" s="110"/>
      <c r="E108" s="58" t="s">
        <v>86</v>
      </c>
      <c r="F108" s="130">
        <v>2</v>
      </c>
      <c r="G108" s="112"/>
      <c r="H108" s="131"/>
      <c r="I108" s="132"/>
      <c r="J108" s="48">
        <f t="shared" si="3"/>
        <v>0</v>
      </c>
    </row>
    <row r="109" spans="1:10">
      <c r="C109" s="116"/>
      <c r="J109" s="50">
        <f t="shared" si="3"/>
        <v>0</v>
      </c>
    </row>
    <row r="110" spans="1:10" ht="109.5" customHeight="1">
      <c r="A110" s="54" t="s">
        <v>180</v>
      </c>
      <c r="B110" s="11"/>
      <c r="C110" s="123" t="s">
        <v>272</v>
      </c>
      <c r="D110" s="16"/>
      <c r="E110" s="53"/>
      <c r="F110" s="87"/>
      <c r="G110" s="13"/>
      <c r="H110" s="74"/>
      <c r="I110" s="50"/>
      <c r="J110" s="50">
        <f t="shared" si="3"/>
        <v>0</v>
      </c>
    </row>
    <row r="111" spans="1:10" ht="30" customHeight="1">
      <c r="A111" s="54"/>
      <c r="B111" s="11"/>
      <c r="C111" s="134" t="s">
        <v>260</v>
      </c>
      <c r="D111" s="13"/>
      <c r="E111" s="47" t="s">
        <v>86</v>
      </c>
      <c r="F111" s="88">
        <v>2</v>
      </c>
      <c r="G111" s="16"/>
      <c r="H111" s="70"/>
      <c r="I111" s="48"/>
      <c r="J111" s="48">
        <f t="shared" si="3"/>
        <v>0</v>
      </c>
    </row>
    <row r="113" spans="1:10">
      <c r="A113" s="157" t="s">
        <v>120</v>
      </c>
      <c r="B113" s="157"/>
      <c r="C113" s="157"/>
      <c r="D113" s="157"/>
      <c r="E113" s="157"/>
      <c r="F113" s="158">
        <f>SUM(J103:J111)</f>
        <v>0</v>
      </c>
      <c r="G113" s="158"/>
      <c r="H113" s="158"/>
      <c r="I113" s="158"/>
      <c r="J113" s="158"/>
    </row>
    <row r="115" spans="1:10">
      <c r="A115" s="159" t="s">
        <v>189</v>
      </c>
      <c r="B115" s="159"/>
      <c r="C115" s="159"/>
      <c r="D115" s="159"/>
      <c r="E115" s="159"/>
      <c r="F115" s="159"/>
      <c r="G115" s="159"/>
      <c r="H115" s="159"/>
      <c r="I115" s="159"/>
      <c r="J115" s="159"/>
    </row>
    <row r="116" spans="1:10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</row>
    <row r="117" spans="1:10">
      <c r="A117" s="160" t="s">
        <v>121</v>
      </c>
      <c r="B117" s="160"/>
      <c r="C117" s="160"/>
      <c r="D117" s="160"/>
      <c r="E117" s="160"/>
      <c r="F117" s="160"/>
      <c r="G117" s="160"/>
      <c r="H117" s="160"/>
      <c r="I117" s="160"/>
      <c r="J117" s="160"/>
    </row>
    <row r="118" spans="1:10">
      <c r="A118" s="51"/>
      <c r="B118" s="37"/>
      <c r="C118" s="37"/>
      <c r="D118" s="37"/>
      <c r="E118" s="51"/>
      <c r="F118" s="96"/>
      <c r="G118" s="37"/>
      <c r="H118" s="66"/>
      <c r="I118" s="66"/>
      <c r="J118" s="66"/>
    </row>
    <row r="119" spans="1:10" ht="123" customHeight="1">
      <c r="A119" s="54" t="s">
        <v>76</v>
      </c>
      <c r="B119" s="11"/>
      <c r="C119" s="161" t="s">
        <v>122</v>
      </c>
      <c r="D119" s="161"/>
      <c r="E119" s="161"/>
      <c r="F119" s="161"/>
      <c r="G119" s="161"/>
      <c r="H119" s="161"/>
      <c r="I119" s="161"/>
      <c r="J119" s="161"/>
    </row>
    <row r="120" spans="1:10" ht="12" customHeight="1">
      <c r="A120" s="54"/>
      <c r="B120" s="11"/>
      <c r="C120" s="36"/>
      <c r="D120" s="36"/>
      <c r="E120" s="52"/>
      <c r="F120" s="52"/>
      <c r="G120" s="36"/>
      <c r="H120" s="52"/>
      <c r="I120" s="52"/>
      <c r="J120" s="52"/>
    </row>
    <row r="121" spans="1:10" ht="15" customHeight="1">
      <c r="A121" s="164" t="s">
        <v>25</v>
      </c>
      <c r="B121" s="62"/>
      <c r="C121" s="167" t="s">
        <v>18</v>
      </c>
      <c r="D121" s="62"/>
      <c r="E121" s="166" t="s">
        <v>32</v>
      </c>
      <c r="F121" s="167" t="s">
        <v>19</v>
      </c>
      <c r="G121" s="62"/>
      <c r="H121" s="166" t="s">
        <v>33</v>
      </c>
      <c r="I121" s="62"/>
      <c r="J121" s="166" t="s">
        <v>28</v>
      </c>
    </row>
    <row r="122" spans="1:10">
      <c r="A122" s="164"/>
      <c r="B122" s="62"/>
      <c r="C122" s="167"/>
      <c r="D122" s="62"/>
      <c r="E122" s="167"/>
      <c r="F122" s="167"/>
      <c r="G122" s="62"/>
      <c r="H122" s="167"/>
      <c r="I122" s="62"/>
      <c r="J122" s="167"/>
    </row>
    <row r="124" spans="1:10" ht="106.5" customHeight="1">
      <c r="A124" s="54" t="s">
        <v>68</v>
      </c>
      <c r="B124" s="11"/>
      <c r="C124" s="114" t="s">
        <v>273</v>
      </c>
      <c r="D124" s="16"/>
      <c r="E124" s="53"/>
      <c r="F124" s="87"/>
      <c r="G124" s="13"/>
      <c r="H124" s="69"/>
      <c r="I124" s="53"/>
      <c r="J124" s="53"/>
    </row>
    <row r="125" spans="1:10" ht="18.75" customHeight="1">
      <c r="A125" s="54"/>
      <c r="B125" s="11"/>
      <c r="C125" s="126" t="s">
        <v>123</v>
      </c>
      <c r="D125" s="13"/>
      <c r="E125" s="47" t="s">
        <v>87</v>
      </c>
      <c r="F125" s="88">
        <f>3+3.4+4.04+1.24</f>
        <v>11.680000000000001</v>
      </c>
      <c r="G125" s="16"/>
      <c r="H125" s="70"/>
      <c r="I125" s="48"/>
      <c r="J125" s="48">
        <f>SUM(F125*H125)</f>
        <v>0</v>
      </c>
    </row>
    <row r="126" spans="1:10" ht="18.75" customHeight="1">
      <c r="A126" s="54"/>
      <c r="B126" s="11"/>
      <c r="C126" s="126" t="s">
        <v>124</v>
      </c>
      <c r="D126" s="13"/>
      <c r="E126" s="47" t="s">
        <v>106</v>
      </c>
      <c r="F126" s="88">
        <f>1.8*3+3.45*2+1.06*2+1.17*4</f>
        <v>19.100000000000001</v>
      </c>
      <c r="G126" s="16"/>
      <c r="H126" s="70"/>
      <c r="I126" s="48"/>
      <c r="J126" s="48">
        <f t="shared" ref="J126:J135" si="4">SUM(F126*H126)</f>
        <v>0</v>
      </c>
    </row>
    <row r="127" spans="1:10">
      <c r="C127" s="116"/>
      <c r="H127" s="72"/>
      <c r="I127" s="72"/>
      <c r="J127" s="50">
        <f t="shared" si="4"/>
        <v>0</v>
      </c>
    </row>
    <row r="128" spans="1:10" ht="132.75" customHeight="1">
      <c r="A128" s="54" t="s">
        <v>66</v>
      </c>
      <c r="B128" s="11"/>
      <c r="C128" s="114" t="s">
        <v>248</v>
      </c>
      <c r="D128" s="16"/>
      <c r="E128" s="53"/>
      <c r="F128" s="87"/>
      <c r="G128" s="13"/>
      <c r="H128" s="69"/>
      <c r="I128" s="53"/>
      <c r="J128" s="50">
        <f t="shared" si="4"/>
        <v>0</v>
      </c>
    </row>
    <row r="129" spans="1:10" ht="18.75" customHeight="1">
      <c r="A129" s="54"/>
      <c r="B129" s="11"/>
      <c r="C129" s="126" t="s">
        <v>123</v>
      </c>
      <c r="D129" s="13"/>
      <c r="E129" s="47" t="s">
        <v>87</v>
      </c>
      <c r="F129" s="88">
        <v>3.32</v>
      </c>
      <c r="G129" s="16"/>
      <c r="H129" s="70"/>
      <c r="I129" s="48"/>
      <c r="J129" s="48">
        <f t="shared" si="4"/>
        <v>0</v>
      </c>
    </row>
    <row r="130" spans="1:10" ht="18.75" customHeight="1">
      <c r="A130" s="54"/>
      <c r="B130" s="11"/>
      <c r="C130" s="126" t="s">
        <v>124</v>
      </c>
      <c r="D130" s="13"/>
      <c r="E130" s="47" t="s">
        <v>106</v>
      </c>
      <c r="F130" s="88">
        <v>4.9000000000000004</v>
      </c>
      <c r="G130" s="16"/>
      <c r="H130" s="70"/>
      <c r="I130" s="48"/>
      <c r="J130" s="48">
        <f t="shared" si="4"/>
        <v>0</v>
      </c>
    </row>
    <row r="131" spans="1:10" ht="18.75" customHeight="1">
      <c r="A131" s="54"/>
      <c r="B131" s="11"/>
      <c r="C131" s="126"/>
      <c r="D131" s="13"/>
      <c r="E131" s="47"/>
      <c r="F131" s="87"/>
      <c r="G131" s="13"/>
      <c r="H131" s="73"/>
      <c r="I131" s="50"/>
      <c r="J131" s="50">
        <f t="shared" si="4"/>
        <v>0</v>
      </c>
    </row>
    <row r="132" spans="1:10" ht="129" customHeight="1">
      <c r="A132" s="54" t="s">
        <v>190</v>
      </c>
      <c r="B132" s="11"/>
      <c r="C132" s="114" t="s">
        <v>249</v>
      </c>
      <c r="D132" s="16"/>
      <c r="E132" s="53"/>
      <c r="F132" s="87"/>
      <c r="G132" s="13"/>
      <c r="H132" s="74"/>
      <c r="I132" s="50"/>
      <c r="J132" s="50">
        <f t="shared" si="4"/>
        <v>0</v>
      </c>
    </row>
    <row r="133" spans="1:10" ht="18.75" customHeight="1">
      <c r="A133" s="54"/>
      <c r="B133" s="11"/>
      <c r="C133" s="126" t="s">
        <v>214</v>
      </c>
      <c r="D133" s="13"/>
      <c r="E133" s="47" t="s">
        <v>87</v>
      </c>
      <c r="F133" s="88">
        <f>2*(1.78*4)</f>
        <v>14.24</v>
      </c>
      <c r="G133" s="16"/>
      <c r="H133" s="70"/>
      <c r="I133" s="48"/>
      <c r="J133" s="48">
        <f t="shared" si="4"/>
        <v>0</v>
      </c>
    </row>
    <row r="134" spans="1:10" ht="27.75" customHeight="1">
      <c r="A134" s="54"/>
      <c r="B134" s="11"/>
      <c r="C134" s="126" t="s">
        <v>261</v>
      </c>
      <c r="D134" s="13"/>
      <c r="E134" s="47"/>
      <c r="F134" s="87"/>
      <c r="G134" s="13"/>
      <c r="H134" s="73"/>
      <c r="I134" s="50"/>
      <c r="J134" s="50">
        <f t="shared" si="4"/>
        <v>0</v>
      </c>
    </row>
    <row r="135" spans="1:10" ht="18.75" customHeight="1">
      <c r="A135" s="54"/>
      <c r="B135" s="11"/>
      <c r="C135" s="39"/>
      <c r="D135" s="13"/>
      <c r="E135" s="47" t="s">
        <v>87</v>
      </c>
      <c r="F135" s="88">
        <f>1.2*(1.8*2+0.5)</f>
        <v>4.919999999999999</v>
      </c>
      <c r="G135" s="16"/>
      <c r="H135" s="70"/>
      <c r="I135" s="48"/>
      <c r="J135" s="48">
        <f t="shared" si="4"/>
        <v>0</v>
      </c>
    </row>
    <row r="137" spans="1:10">
      <c r="A137" s="157" t="s">
        <v>125</v>
      </c>
      <c r="B137" s="157"/>
      <c r="C137" s="157"/>
      <c r="D137" s="157"/>
      <c r="E137" s="157"/>
      <c r="F137" s="158">
        <f>SUM(J123:J135)</f>
        <v>0</v>
      </c>
      <c r="G137" s="158"/>
      <c r="H137" s="158"/>
      <c r="I137" s="158"/>
      <c r="J137" s="158"/>
    </row>
    <row r="139" spans="1:10">
      <c r="A139" s="159" t="s">
        <v>191</v>
      </c>
      <c r="B139" s="159"/>
      <c r="C139" s="159"/>
      <c r="D139" s="159"/>
      <c r="E139" s="159"/>
      <c r="F139" s="159"/>
      <c r="G139" s="159"/>
      <c r="H139" s="159"/>
      <c r="I139" s="159"/>
      <c r="J139" s="159"/>
    </row>
    <row r="140" spans="1:10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</row>
    <row r="141" spans="1:10">
      <c r="A141" s="160" t="s">
        <v>126</v>
      </c>
      <c r="B141" s="160"/>
      <c r="C141" s="160"/>
      <c r="D141" s="160"/>
      <c r="E141" s="160"/>
      <c r="F141" s="160"/>
      <c r="G141" s="160"/>
      <c r="H141" s="160"/>
      <c r="I141" s="160"/>
      <c r="J141" s="160"/>
    </row>
    <row r="142" spans="1:10">
      <c r="A142" s="51"/>
      <c r="B142" s="37"/>
      <c r="C142" s="37"/>
      <c r="D142" s="37"/>
      <c r="E142" s="51"/>
      <c r="F142" s="96"/>
      <c r="G142" s="37"/>
      <c r="H142" s="66"/>
      <c r="I142" s="66"/>
      <c r="J142" s="66"/>
    </row>
    <row r="143" spans="1:10" ht="109.5" customHeight="1">
      <c r="A143" s="54" t="s">
        <v>77</v>
      </c>
      <c r="B143" s="11"/>
      <c r="C143" s="161" t="s">
        <v>127</v>
      </c>
      <c r="D143" s="161"/>
      <c r="E143" s="161"/>
      <c r="F143" s="161"/>
      <c r="G143" s="161"/>
      <c r="H143" s="161"/>
      <c r="I143" s="161"/>
      <c r="J143" s="161"/>
    </row>
    <row r="144" spans="1:10" ht="12" customHeight="1">
      <c r="A144" s="54"/>
      <c r="B144" s="11"/>
      <c r="C144" s="36"/>
      <c r="D144" s="36"/>
      <c r="E144" s="52"/>
      <c r="F144" s="52"/>
      <c r="G144" s="36"/>
      <c r="H144" s="52"/>
      <c r="I144" s="52"/>
      <c r="J144" s="52"/>
    </row>
    <row r="145" spans="1:10" ht="15" customHeight="1">
      <c r="A145" s="164" t="s">
        <v>25</v>
      </c>
      <c r="B145" s="62"/>
      <c r="C145" s="167" t="s">
        <v>18</v>
      </c>
      <c r="D145" s="62"/>
      <c r="E145" s="166" t="s">
        <v>32</v>
      </c>
      <c r="F145" s="167" t="s">
        <v>19</v>
      </c>
      <c r="G145" s="62"/>
      <c r="H145" s="166" t="s">
        <v>33</v>
      </c>
      <c r="I145" s="62"/>
      <c r="J145" s="166" t="s">
        <v>28</v>
      </c>
    </row>
    <row r="146" spans="1:10">
      <c r="A146" s="164"/>
      <c r="B146" s="62"/>
      <c r="C146" s="167"/>
      <c r="D146" s="62"/>
      <c r="E146" s="167"/>
      <c r="F146" s="167"/>
      <c r="G146" s="62"/>
      <c r="H146" s="167"/>
      <c r="I146" s="62"/>
      <c r="J146" s="167"/>
    </row>
    <row r="148" spans="1:10" ht="75.75" customHeight="1">
      <c r="A148" s="54" t="s">
        <v>61</v>
      </c>
      <c r="B148" s="11"/>
      <c r="C148" s="125" t="s">
        <v>262</v>
      </c>
      <c r="D148" s="16"/>
      <c r="E148" s="53"/>
      <c r="F148" s="87"/>
      <c r="G148" s="13"/>
      <c r="H148" s="69"/>
      <c r="I148" s="53"/>
      <c r="J148" s="53"/>
    </row>
    <row r="149" spans="1:10" ht="18.75" customHeight="1">
      <c r="A149" s="54"/>
      <c r="B149" s="11"/>
      <c r="C149" s="126" t="s">
        <v>128</v>
      </c>
      <c r="D149" s="13"/>
      <c r="E149" s="47" t="s">
        <v>87</v>
      </c>
      <c r="F149" s="88">
        <v>27.21</v>
      </c>
      <c r="G149" s="16"/>
      <c r="H149" s="70"/>
      <c r="I149" s="48"/>
      <c r="J149" s="48">
        <f>SUM(F149*H149)</f>
        <v>0</v>
      </c>
    </row>
    <row r="150" spans="1:10" ht="18.75" customHeight="1">
      <c r="A150" s="54"/>
      <c r="B150" s="11"/>
      <c r="C150" s="126" t="s">
        <v>129</v>
      </c>
      <c r="D150" s="13"/>
      <c r="E150" s="47" t="s">
        <v>106</v>
      </c>
      <c r="F150" s="88">
        <f>4*2+4.25*2+3.7+2.76*2</f>
        <v>25.72</v>
      </c>
      <c r="G150" s="16"/>
      <c r="H150" s="70"/>
      <c r="I150" s="48"/>
      <c r="J150" s="48">
        <f>SUM(F150*H150)</f>
        <v>0</v>
      </c>
    </row>
    <row r="153" spans="1:10">
      <c r="A153" s="157" t="s">
        <v>130</v>
      </c>
      <c r="B153" s="157"/>
      <c r="C153" s="157"/>
      <c r="D153" s="157"/>
      <c r="E153" s="157"/>
      <c r="F153" s="158">
        <f>SUM(J149:J150)</f>
        <v>0</v>
      </c>
      <c r="G153" s="158"/>
      <c r="H153" s="158"/>
      <c r="I153" s="158"/>
      <c r="J153" s="158"/>
    </row>
    <row r="155" spans="1:10">
      <c r="A155" s="159" t="s">
        <v>192</v>
      </c>
      <c r="B155" s="159"/>
      <c r="C155" s="159"/>
      <c r="D155" s="159"/>
      <c r="E155" s="159"/>
      <c r="F155" s="159"/>
      <c r="G155" s="159"/>
      <c r="H155" s="159"/>
      <c r="I155" s="159"/>
      <c r="J155" s="159"/>
    </row>
    <row r="156" spans="1:10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</row>
    <row r="157" spans="1:10">
      <c r="A157" s="160" t="s">
        <v>208</v>
      </c>
      <c r="B157" s="160"/>
      <c r="C157" s="160"/>
      <c r="D157" s="160"/>
      <c r="E157" s="160"/>
      <c r="F157" s="160"/>
      <c r="G157" s="160"/>
      <c r="H157" s="160"/>
      <c r="I157" s="160"/>
      <c r="J157" s="160"/>
    </row>
    <row r="158" spans="1:10">
      <c r="A158" s="51"/>
      <c r="B158" s="37"/>
      <c r="C158" s="37"/>
      <c r="D158" s="37"/>
      <c r="E158" s="51"/>
      <c r="F158" s="96"/>
      <c r="G158" s="37"/>
      <c r="H158" s="66"/>
      <c r="I158" s="66"/>
      <c r="J158" s="66"/>
    </row>
    <row r="159" spans="1:10" ht="109.5" customHeight="1">
      <c r="A159" s="54" t="s">
        <v>78</v>
      </c>
      <c r="B159" s="11"/>
      <c r="C159" s="161" t="s">
        <v>131</v>
      </c>
      <c r="D159" s="161"/>
      <c r="E159" s="161"/>
      <c r="F159" s="161"/>
      <c r="G159" s="161"/>
      <c r="H159" s="161"/>
      <c r="I159" s="161"/>
      <c r="J159" s="161"/>
    </row>
    <row r="160" spans="1:10" ht="12" customHeight="1">
      <c r="A160" s="54"/>
      <c r="B160" s="11"/>
      <c r="C160" s="36"/>
      <c r="D160" s="36"/>
      <c r="E160" s="52"/>
      <c r="F160" s="52"/>
      <c r="G160" s="36"/>
      <c r="H160" s="52"/>
      <c r="I160" s="52"/>
      <c r="J160" s="52"/>
    </row>
    <row r="161" spans="1:10" ht="15" customHeight="1">
      <c r="A161" s="164" t="s">
        <v>25</v>
      </c>
      <c r="B161" s="62"/>
      <c r="C161" s="167" t="s">
        <v>18</v>
      </c>
      <c r="D161" s="62"/>
      <c r="E161" s="166" t="s">
        <v>32</v>
      </c>
      <c r="F161" s="167" t="s">
        <v>19</v>
      </c>
      <c r="G161" s="62"/>
      <c r="H161" s="166" t="s">
        <v>33</v>
      </c>
      <c r="I161" s="62"/>
      <c r="J161" s="166" t="s">
        <v>28</v>
      </c>
    </row>
    <row r="162" spans="1:10">
      <c r="A162" s="164"/>
      <c r="B162" s="62"/>
      <c r="C162" s="167"/>
      <c r="D162" s="62"/>
      <c r="E162" s="167"/>
      <c r="F162" s="167"/>
      <c r="G162" s="62"/>
      <c r="H162" s="167"/>
      <c r="I162" s="62"/>
      <c r="J162" s="167"/>
    </row>
    <row r="164" spans="1:10" ht="106.5" customHeight="1">
      <c r="A164" s="54" t="s">
        <v>81</v>
      </c>
      <c r="B164" s="11"/>
      <c r="C164" s="125" t="s">
        <v>250</v>
      </c>
      <c r="D164" s="16"/>
      <c r="E164" s="53"/>
      <c r="F164" s="87"/>
      <c r="G164" s="13"/>
      <c r="H164" s="69"/>
      <c r="I164" s="53"/>
      <c r="J164" s="53"/>
    </row>
    <row r="165" spans="1:10" ht="18.75" customHeight="1">
      <c r="A165" s="54"/>
      <c r="B165" s="11"/>
      <c r="C165" s="126" t="s">
        <v>251</v>
      </c>
      <c r="D165" s="13"/>
      <c r="E165" s="47" t="s">
        <v>87</v>
      </c>
      <c r="F165" s="88">
        <f>2.58*(4.25*2+4*2+4.63*2+3.7*2+4.51*2+1.17*4)+0.58*1.8*4</f>
        <v>125.07479999999998</v>
      </c>
      <c r="G165" s="16"/>
      <c r="H165" s="70"/>
      <c r="I165" s="48"/>
      <c r="J165" s="48">
        <f>SUM(F165*H165)</f>
        <v>0</v>
      </c>
    </row>
    <row r="166" spans="1:10">
      <c r="C166" s="116"/>
      <c r="H166" s="72"/>
      <c r="I166" s="72"/>
      <c r="J166" s="50">
        <f t="shared" ref="J166:J171" si="5">SUM(F166*H166)</f>
        <v>0</v>
      </c>
    </row>
    <row r="167" spans="1:10" ht="119.25" customHeight="1">
      <c r="A167" s="54" t="s">
        <v>193</v>
      </c>
      <c r="B167" s="11"/>
      <c r="C167" s="125" t="s">
        <v>215</v>
      </c>
      <c r="D167" s="16"/>
      <c r="E167" s="53"/>
      <c r="F167" s="87"/>
      <c r="G167" s="13"/>
      <c r="H167" s="74"/>
      <c r="I167" s="50"/>
      <c r="J167" s="50">
        <f t="shared" si="5"/>
        <v>0</v>
      </c>
    </row>
    <row r="168" spans="1:10" ht="18.75" customHeight="1">
      <c r="A168" s="54"/>
      <c r="B168" s="11"/>
      <c r="C168" s="126" t="s">
        <v>132</v>
      </c>
      <c r="D168" s="13"/>
      <c r="E168" s="47" t="s">
        <v>87</v>
      </c>
      <c r="F168" s="88">
        <f>17+10.21+3.4+3+4.04+1.24</f>
        <v>38.89</v>
      </c>
      <c r="G168" s="16"/>
      <c r="H168" s="70"/>
      <c r="I168" s="48"/>
      <c r="J168" s="48">
        <f t="shared" si="5"/>
        <v>0</v>
      </c>
    </row>
    <row r="169" spans="1:10">
      <c r="C169" s="116"/>
      <c r="H169" s="72"/>
      <c r="I169" s="72"/>
      <c r="J169" s="50">
        <f t="shared" si="5"/>
        <v>0</v>
      </c>
    </row>
    <row r="170" spans="1:10" ht="143.25" customHeight="1">
      <c r="A170" s="54" t="s">
        <v>194</v>
      </c>
      <c r="B170" s="11"/>
      <c r="C170" s="125" t="s">
        <v>216</v>
      </c>
      <c r="D170" s="16"/>
      <c r="E170" s="53"/>
      <c r="F170" s="87"/>
      <c r="G170" s="13"/>
      <c r="H170" s="74"/>
      <c r="I170" s="50"/>
      <c r="J170" s="50">
        <f t="shared" si="5"/>
        <v>0</v>
      </c>
    </row>
    <row r="171" spans="1:10" ht="18.75" customHeight="1">
      <c r="A171" s="54"/>
      <c r="B171" s="11"/>
      <c r="C171" s="126" t="s">
        <v>252</v>
      </c>
      <c r="D171" s="13"/>
      <c r="E171" s="47" t="s">
        <v>86</v>
      </c>
      <c r="F171" s="88">
        <v>1</v>
      </c>
      <c r="G171" s="16"/>
      <c r="H171" s="70"/>
      <c r="I171" s="48"/>
      <c r="J171" s="48">
        <f t="shared" si="5"/>
        <v>0</v>
      </c>
    </row>
    <row r="172" spans="1:10" ht="18.75" customHeight="1">
      <c r="A172" s="54"/>
      <c r="B172" s="11"/>
      <c r="C172" s="39"/>
      <c r="D172" s="13"/>
      <c r="E172" s="47"/>
      <c r="F172" s="87"/>
      <c r="G172" s="13"/>
      <c r="H172" s="73"/>
      <c r="I172" s="50"/>
      <c r="J172" s="50"/>
    </row>
    <row r="173" spans="1:10">
      <c r="A173" s="157" t="s">
        <v>133</v>
      </c>
      <c r="B173" s="157"/>
      <c r="C173" s="157"/>
      <c r="D173" s="157"/>
      <c r="E173" s="157"/>
      <c r="F173" s="158">
        <f>SUM(J164:J171)</f>
        <v>0</v>
      </c>
      <c r="G173" s="158"/>
      <c r="H173" s="158"/>
      <c r="I173" s="158"/>
      <c r="J173" s="158"/>
    </row>
    <row r="174" spans="1:10">
      <c r="J174" s="72"/>
    </row>
    <row r="175" spans="1:10">
      <c r="A175" s="159" t="s">
        <v>195</v>
      </c>
      <c r="B175" s="159"/>
      <c r="C175" s="159"/>
      <c r="D175" s="159"/>
      <c r="E175" s="159"/>
      <c r="F175" s="159"/>
      <c r="G175" s="159"/>
      <c r="H175" s="159"/>
      <c r="I175" s="159"/>
      <c r="J175" s="159"/>
    </row>
    <row r="176" spans="1:10">
      <c r="A176" s="159"/>
      <c r="B176" s="159"/>
      <c r="C176" s="159"/>
      <c r="D176" s="159"/>
      <c r="E176" s="159"/>
      <c r="F176" s="159"/>
      <c r="G176" s="159"/>
      <c r="H176" s="159"/>
      <c r="I176" s="159"/>
      <c r="J176" s="159"/>
    </row>
    <row r="177" spans="1:10">
      <c r="A177" s="160" t="s">
        <v>207</v>
      </c>
      <c r="B177" s="160"/>
      <c r="C177" s="160"/>
      <c r="D177" s="160"/>
      <c r="E177" s="160"/>
      <c r="F177" s="160"/>
      <c r="G177" s="160"/>
      <c r="H177" s="160"/>
      <c r="I177" s="160"/>
      <c r="J177" s="160"/>
    </row>
    <row r="178" spans="1:10">
      <c r="A178" s="51"/>
      <c r="B178" s="37"/>
      <c r="C178" s="37"/>
      <c r="D178" s="37"/>
      <c r="E178" s="51"/>
      <c r="F178" s="96"/>
      <c r="G178" s="37"/>
      <c r="H178" s="66"/>
      <c r="I178" s="66"/>
      <c r="J178" s="66"/>
    </row>
    <row r="179" spans="1:10" ht="95.25" customHeight="1">
      <c r="A179" s="54" t="s">
        <v>79</v>
      </c>
      <c r="B179" s="11"/>
      <c r="C179" s="168" t="s">
        <v>135</v>
      </c>
      <c r="D179" s="168"/>
      <c r="E179" s="168"/>
      <c r="F179" s="168"/>
      <c r="G179" s="168"/>
      <c r="H179" s="168"/>
      <c r="I179" s="168"/>
      <c r="J179" s="168"/>
    </row>
    <row r="180" spans="1:10" ht="12" customHeight="1">
      <c r="A180" s="54"/>
      <c r="B180" s="11"/>
      <c r="C180" s="36"/>
      <c r="D180" s="36"/>
      <c r="E180" s="52"/>
      <c r="F180" s="52"/>
      <c r="G180" s="36"/>
      <c r="H180" s="52"/>
      <c r="I180" s="52"/>
      <c r="J180" s="52"/>
    </row>
    <row r="181" spans="1:10" ht="15" customHeight="1">
      <c r="A181" s="164" t="s">
        <v>25</v>
      </c>
      <c r="B181" s="62"/>
      <c r="C181" s="167" t="s">
        <v>18</v>
      </c>
      <c r="D181" s="62"/>
      <c r="E181" s="166" t="s">
        <v>32</v>
      </c>
      <c r="F181" s="167" t="s">
        <v>19</v>
      </c>
      <c r="G181" s="62"/>
      <c r="H181" s="166" t="s">
        <v>33</v>
      </c>
      <c r="I181" s="62"/>
      <c r="J181" s="166" t="s">
        <v>28</v>
      </c>
    </row>
    <row r="182" spans="1:10">
      <c r="A182" s="164"/>
      <c r="B182" s="62"/>
      <c r="C182" s="167"/>
      <c r="D182" s="62"/>
      <c r="E182" s="167"/>
      <c r="F182" s="167"/>
      <c r="G182" s="62"/>
      <c r="H182" s="167"/>
      <c r="I182" s="62"/>
      <c r="J182" s="167"/>
    </row>
    <row r="184" spans="1:10">
      <c r="C184" s="40" t="s">
        <v>137</v>
      </c>
    </row>
    <row r="186" spans="1:10" ht="80.25" customHeight="1">
      <c r="A186" s="54" t="s">
        <v>65</v>
      </c>
      <c r="B186" s="11"/>
      <c r="C186" s="114" t="s">
        <v>139</v>
      </c>
      <c r="D186" s="16"/>
      <c r="E186" s="53"/>
      <c r="F186" s="87"/>
      <c r="G186" s="13"/>
      <c r="H186" s="69"/>
      <c r="I186" s="53"/>
      <c r="J186" s="53"/>
    </row>
    <row r="187" spans="1:10" ht="18.75" customHeight="1">
      <c r="A187" s="54"/>
      <c r="B187" s="11"/>
      <c r="C187" s="121" t="s">
        <v>136</v>
      </c>
      <c r="D187" s="13"/>
      <c r="E187" s="47" t="s">
        <v>86</v>
      </c>
      <c r="F187" s="88">
        <v>1</v>
      </c>
      <c r="G187" s="16"/>
      <c r="H187" s="70"/>
      <c r="I187" s="48"/>
      <c r="J187" s="48">
        <f>SUM(F187*H187)</f>
        <v>0</v>
      </c>
    </row>
    <row r="188" spans="1:10">
      <c r="C188" s="116"/>
      <c r="H188" s="72"/>
      <c r="I188" s="72"/>
      <c r="J188" s="50">
        <f t="shared" ref="J188:J207" si="6">SUM(F188*H188)</f>
        <v>0</v>
      </c>
    </row>
    <row r="189" spans="1:10" ht="63.75" customHeight="1">
      <c r="A189" s="54" t="s">
        <v>64</v>
      </c>
      <c r="B189" s="11"/>
      <c r="C189" s="114" t="s">
        <v>140</v>
      </c>
      <c r="D189" s="16"/>
      <c r="E189" s="47" t="s">
        <v>86</v>
      </c>
      <c r="F189" s="88">
        <v>1</v>
      </c>
      <c r="G189" s="16"/>
      <c r="H189" s="70"/>
      <c r="I189" s="48"/>
      <c r="J189" s="48">
        <f t="shared" si="6"/>
        <v>0</v>
      </c>
    </row>
    <row r="190" spans="1:10">
      <c r="C190" s="116"/>
      <c r="H190" s="72"/>
      <c r="I190" s="72"/>
      <c r="J190" s="50">
        <f t="shared" si="6"/>
        <v>0</v>
      </c>
    </row>
    <row r="191" spans="1:10" ht="119.25" customHeight="1">
      <c r="A191" s="54" t="s">
        <v>69</v>
      </c>
      <c r="B191" s="11"/>
      <c r="C191" s="114" t="s">
        <v>253</v>
      </c>
      <c r="D191" s="16"/>
      <c r="E191" s="47" t="s">
        <v>86</v>
      </c>
      <c r="F191" s="88">
        <v>1</v>
      </c>
      <c r="G191" s="16"/>
      <c r="H191" s="70"/>
      <c r="I191" s="48"/>
      <c r="J191" s="48">
        <f t="shared" si="6"/>
        <v>0</v>
      </c>
    </row>
    <row r="192" spans="1:10">
      <c r="C192" s="116"/>
      <c r="H192" s="72"/>
      <c r="I192" s="72"/>
      <c r="J192" s="50">
        <f t="shared" si="6"/>
        <v>0</v>
      </c>
    </row>
    <row r="193" spans="1:10" ht="51" customHeight="1">
      <c r="A193" s="54" t="s">
        <v>82</v>
      </c>
      <c r="B193" s="11"/>
      <c r="C193" s="114" t="s">
        <v>141</v>
      </c>
      <c r="D193" s="16"/>
      <c r="E193" s="47" t="s">
        <v>86</v>
      </c>
      <c r="F193" s="88">
        <v>1</v>
      </c>
      <c r="G193" s="16"/>
      <c r="H193" s="70"/>
      <c r="I193" s="48"/>
      <c r="J193" s="48">
        <f t="shared" si="6"/>
        <v>0</v>
      </c>
    </row>
    <row r="194" spans="1:10">
      <c r="C194" s="116"/>
      <c r="H194" s="72"/>
      <c r="I194" s="72"/>
      <c r="J194" s="50">
        <f t="shared" si="6"/>
        <v>0</v>
      </c>
    </row>
    <row r="195" spans="1:10" ht="77.25" customHeight="1">
      <c r="A195" s="54" t="s">
        <v>134</v>
      </c>
      <c r="B195" s="11"/>
      <c r="C195" s="122" t="s">
        <v>142</v>
      </c>
      <c r="D195" s="16"/>
      <c r="E195" s="47" t="s">
        <v>86</v>
      </c>
      <c r="F195" s="88">
        <v>1</v>
      </c>
      <c r="G195" s="16"/>
      <c r="H195" s="70"/>
      <c r="I195" s="48"/>
      <c r="J195" s="48">
        <f t="shared" si="6"/>
        <v>0</v>
      </c>
    </row>
    <row r="196" spans="1:10">
      <c r="C196" s="116"/>
      <c r="H196" s="72"/>
      <c r="I196" s="72"/>
      <c r="J196" s="50">
        <f t="shared" si="6"/>
        <v>0</v>
      </c>
    </row>
    <row r="197" spans="1:10" ht="90" customHeight="1">
      <c r="A197" s="54" t="s">
        <v>196</v>
      </c>
      <c r="B197" s="11"/>
      <c r="C197" s="122" t="s">
        <v>263</v>
      </c>
      <c r="D197" s="16"/>
      <c r="E197" s="47" t="s">
        <v>86</v>
      </c>
      <c r="F197" s="88">
        <v>1</v>
      </c>
      <c r="G197" s="16"/>
      <c r="H197" s="70"/>
      <c r="I197" s="48"/>
      <c r="J197" s="48">
        <f t="shared" si="6"/>
        <v>0</v>
      </c>
    </row>
    <row r="198" spans="1:10">
      <c r="C198" s="116"/>
      <c r="H198" s="72"/>
      <c r="I198" s="72"/>
      <c r="J198" s="50">
        <f t="shared" si="6"/>
        <v>0</v>
      </c>
    </row>
    <row r="199" spans="1:10" ht="82.5" customHeight="1">
      <c r="A199" s="54" t="s">
        <v>197</v>
      </c>
      <c r="B199" s="11"/>
      <c r="C199" s="122" t="s">
        <v>145</v>
      </c>
      <c r="D199" s="16"/>
      <c r="E199" s="47" t="s">
        <v>86</v>
      </c>
      <c r="F199" s="88">
        <v>1</v>
      </c>
      <c r="G199" s="16"/>
      <c r="H199" s="70"/>
      <c r="I199" s="48"/>
      <c r="J199" s="48">
        <f t="shared" si="6"/>
        <v>0</v>
      </c>
    </row>
    <row r="200" spans="1:10">
      <c r="C200" s="116"/>
      <c r="H200" s="72"/>
      <c r="I200" s="72"/>
      <c r="J200" s="50">
        <f t="shared" si="6"/>
        <v>0</v>
      </c>
    </row>
    <row r="201" spans="1:10" ht="51.75" customHeight="1">
      <c r="A201" s="54" t="s">
        <v>198</v>
      </c>
      <c r="B201" s="11"/>
      <c r="C201" s="122" t="s">
        <v>148</v>
      </c>
      <c r="D201" s="16"/>
      <c r="E201" s="47" t="s">
        <v>86</v>
      </c>
      <c r="F201" s="88">
        <v>1</v>
      </c>
      <c r="G201" s="16"/>
      <c r="H201" s="70"/>
      <c r="I201" s="48"/>
      <c r="J201" s="48">
        <f t="shared" si="6"/>
        <v>0</v>
      </c>
    </row>
    <row r="202" spans="1:10">
      <c r="C202" s="116"/>
      <c r="H202" s="72"/>
      <c r="I202" s="72"/>
      <c r="J202" s="50">
        <f t="shared" si="6"/>
        <v>0</v>
      </c>
    </row>
    <row r="203" spans="1:10" ht="60.75" customHeight="1">
      <c r="A203" s="54" t="s">
        <v>199</v>
      </c>
      <c r="B203" s="11"/>
      <c r="C203" s="122" t="s">
        <v>183</v>
      </c>
      <c r="D203" s="16"/>
      <c r="E203" s="47" t="s">
        <v>86</v>
      </c>
      <c r="F203" s="88">
        <v>1</v>
      </c>
      <c r="G203" s="16"/>
      <c r="H203" s="70"/>
      <c r="I203" s="48"/>
      <c r="J203" s="48">
        <f t="shared" si="6"/>
        <v>0</v>
      </c>
    </row>
    <row r="204" spans="1:10">
      <c r="C204" s="116"/>
      <c r="H204" s="72"/>
      <c r="I204" s="72"/>
      <c r="J204" s="50">
        <f t="shared" si="6"/>
        <v>0</v>
      </c>
    </row>
    <row r="205" spans="1:10" ht="60.75" customHeight="1">
      <c r="A205" s="54" t="s">
        <v>200</v>
      </c>
      <c r="B205" s="11"/>
      <c r="C205" s="122" t="s">
        <v>182</v>
      </c>
      <c r="D205" s="16"/>
      <c r="E205" s="47" t="s">
        <v>86</v>
      </c>
      <c r="F205" s="88">
        <v>1</v>
      </c>
      <c r="G205" s="16"/>
      <c r="H205" s="70"/>
      <c r="I205" s="48"/>
      <c r="J205" s="48">
        <f t="shared" si="6"/>
        <v>0</v>
      </c>
    </row>
    <row r="206" spans="1:10">
      <c r="C206" s="116"/>
      <c r="H206" s="72"/>
      <c r="I206" s="72"/>
      <c r="J206" s="50">
        <f t="shared" si="6"/>
        <v>0</v>
      </c>
    </row>
    <row r="207" spans="1:10" ht="138.75" customHeight="1">
      <c r="A207" s="54" t="s">
        <v>201</v>
      </c>
      <c r="B207" s="11"/>
      <c r="C207" s="123" t="s">
        <v>254</v>
      </c>
      <c r="D207" s="16"/>
      <c r="E207" s="47" t="s">
        <v>86</v>
      </c>
      <c r="F207" s="88">
        <v>1</v>
      </c>
      <c r="G207" s="16"/>
      <c r="H207" s="70"/>
      <c r="I207" s="48"/>
      <c r="J207" s="48">
        <f t="shared" si="6"/>
        <v>0</v>
      </c>
    </row>
    <row r="208" spans="1:10" ht="24" customHeight="1">
      <c r="A208" s="54"/>
      <c r="B208" s="11"/>
      <c r="C208" s="123"/>
      <c r="D208" s="16"/>
      <c r="E208" s="47"/>
      <c r="F208" s="86"/>
      <c r="G208" s="89"/>
      <c r="H208" s="90"/>
      <c r="I208" s="86"/>
      <c r="J208" s="86"/>
    </row>
    <row r="209" spans="1:10" ht="32.25" customHeight="1">
      <c r="A209" s="54" t="s">
        <v>202</v>
      </c>
      <c r="B209" s="11"/>
      <c r="C209" s="124" t="s">
        <v>150</v>
      </c>
      <c r="D209" s="16"/>
      <c r="E209" s="99" t="s">
        <v>104</v>
      </c>
      <c r="F209" s="88"/>
      <c r="G209" s="16"/>
      <c r="H209" s="70"/>
      <c r="I209" s="48"/>
      <c r="J209" s="48">
        <f>SUM(H209*1)</f>
        <v>0</v>
      </c>
    </row>
    <row r="210" spans="1:10" ht="21" customHeight="1">
      <c r="A210" s="54"/>
      <c r="B210" s="11"/>
      <c r="C210" s="41"/>
      <c r="D210" s="13"/>
      <c r="E210" s="99"/>
      <c r="F210" s="87"/>
      <c r="G210" s="13"/>
      <c r="H210" s="68"/>
      <c r="I210" s="53"/>
      <c r="J210" s="50"/>
    </row>
    <row r="211" spans="1:10">
      <c r="A211" s="157" t="s">
        <v>152</v>
      </c>
      <c r="B211" s="157"/>
      <c r="C211" s="157"/>
      <c r="D211" s="157"/>
      <c r="E211" s="157"/>
      <c r="F211" s="158">
        <f>SUM(J186:J209)</f>
        <v>0</v>
      </c>
      <c r="G211" s="158"/>
      <c r="H211" s="158"/>
      <c r="I211" s="158"/>
      <c r="J211" s="158"/>
    </row>
    <row r="212" spans="1:10">
      <c r="A212" s="169" t="s">
        <v>203</v>
      </c>
      <c r="B212" s="169"/>
      <c r="C212" s="169"/>
      <c r="D212" s="169"/>
      <c r="E212" s="169"/>
      <c r="F212" s="169"/>
      <c r="G212" s="169"/>
      <c r="H212" s="169"/>
      <c r="I212" s="169"/>
      <c r="J212" s="169"/>
    </row>
    <row r="213" spans="1:10">
      <c r="A213" s="169"/>
      <c r="B213" s="169"/>
      <c r="C213" s="169"/>
      <c r="D213" s="169"/>
      <c r="E213" s="169"/>
      <c r="F213" s="169"/>
      <c r="G213" s="169"/>
      <c r="H213" s="169"/>
      <c r="I213" s="169"/>
      <c r="J213" s="169"/>
    </row>
    <row r="214" spans="1:10">
      <c r="A214" s="160" t="s">
        <v>153</v>
      </c>
      <c r="B214" s="160"/>
      <c r="C214" s="160"/>
      <c r="D214" s="160"/>
      <c r="E214" s="160"/>
      <c r="F214" s="160"/>
      <c r="G214" s="160"/>
      <c r="H214" s="160"/>
      <c r="I214" s="160"/>
      <c r="J214" s="160"/>
    </row>
    <row r="215" spans="1:10">
      <c r="A215" s="51"/>
      <c r="B215" s="37"/>
      <c r="C215" s="37"/>
      <c r="D215" s="37"/>
      <c r="E215" s="51"/>
      <c r="F215" s="96"/>
      <c r="G215" s="37"/>
      <c r="H215" s="66"/>
      <c r="I215" s="66"/>
      <c r="J215" s="66"/>
    </row>
    <row r="216" spans="1:10" ht="106.5" customHeight="1">
      <c r="A216" s="54" t="s">
        <v>80</v>
      </c>
      <c r="B216" s="11"/>
      <c r="C216" s="161" t="s">
        <v>154</v>
      </c>
      <c r="D216" s="161"/>
      <c r="E216" s="161"/>
      <c r="F216" s="161"/>
      <c r="G216" s="161"/>
      <c r="H216" s="161"/>
      <c r="I216" s="161"/>
      <c r="J216" s="161"/>
    </row>
    <row r="217" spans="1:10" ht="12" customHeight="1">
      <c r="A217" s="54"/>
      <c r="B217" s="11"/>
      <c r="C217" s="36"/>
      <c r="D217" s="36"/>
      <c r="E217" s="52"/>
      <c r="F217" s="52"/>
      <c r="G217" s="36"/>
      <c r="H217" s="52"/>
      <c r="I217" s="52"/>
      <c r="J217" s="52"/>
    </row>
    <row r="218" spans="1:10" ht="15" customHeight="1">
      <c r="A218" s="164" t="s">
        <v>25</v>
      </c>
      <c r="B218" s="62"/>
      <c r="C218" s="167" t="s">
        <v>18</v>
      </c>
      <c r="D218" s="62"/>
      <c r="E218" s="166" t="s">
        <v>32</v>
      </c>
      <c r="F218" s="167" t="s">
        <v>19</v>
      </c>
      <c r="G218" s="62"/>
      <c r="H218" s="166" t="s">
        <v>33</v>
      </c>
      <c r="I218" s="62"/>
      <c r="J218" s="166" t="s">
        <v>28</v>
      </c>
    </row>
    <row r="219" spans="1:10">
      <c r="A219" s="164"/>
      <c r="B219" s="62"/>
      <c r="C219" s="167"/>
      <c r="D219" s="62"/>
      <c r="E219" s="167"/>
      <c r="F219" s="167"/>
      <c r="G219" s="62"/>
      <c r="H219" s="167"/>
      <c r="I219" s="62"/>
      <c r="J219" s="167"/>
    </row>
    <row r="221" spans="1:10">
      <c r="C221" s="40" t="s">
        <v>137</v>
      </c>
    </row>
    <row r="222" spans="1:10">
      <c r="C222" s="40"/>
    </row>
    <row r="223" spans="1:10" ht="178.5" customHeight="1">
      <c r="A223" s="54" t="s">
        <v>62</v>
      </c>
      <c r="B223" s="11"/>
      <c r="C223" s="115" t="s">
        <v>157</v>
      </c>
      <c r="D223" s="16"/>
      <c r="E223" s="47" t="s">
        <v>86</v>
      </c>
      <c r="F223" s="88">
        <v>1</v>
      </c>
      <c r="G223" s="16"/>
      <c r="H223" s="70"/>
      <c r="I223" s="48"/>
      <c r="J223" s="48">
        <f>SUM(F223*H223)</f>
        <v>0</v>
      </c>
    </row>
    <row r="224" spans="1:10">
      <c r="C224" s="116"/>
      <c r="H224" s="72"/>
      <c r="I224" s="72"/>
      <c r="J224" s="50">
        <f t="shared" ref="J224:J253" si="7">SUM(F224*H224)</f>
        <v>0</v>
      </c>
    </row>
    <row r="225" spans="1:10" ht="122.25" customHeight="1">
      <c r="A225" s="54" t="s">
        <v>63</v>
      </c>
      <c r="B225" s="11"/>
      <c r="C225" s="117" t="s">
        <v>218</v>
      </c>
      <c r="D225" s="16"/>
      <c r="E225" s="47" t="s">
        <v>86</v>
      </c>
      <c r="F225" s="88">
        <v>7</v>
      </c>
      <c r="G225" s="16"/>
      <c r="H225" s="70"/>
      <c r="I225" s="48"/>
      <c r="J225" s="48">
        <f t="shared" si="7"/>
        <v>0</v>
      </c>
    </row>
    <row r="226" spans="1:10">
      <c r="C226" s="116"/>
      <c r="H226" s="72"/>
      <c r="I226" s="72"/>
      <c r="J226" s="50">
        <f t="shared" si="7"/>
        <v>0</v>
      </c>
    </row>
    <row r="227" spans="1:10" ht="154.5" customHeight="1">
      <c r="A227" s="54" t="s">
        <v>83</v>
      </c>
      <c r="B227" s="11"/>
      <c r="C227" s="117" t="s">
        <v>155</v>
      </c>
      <c r="D227" s="16"/>
      <c r="E227" s="47" t="s">
        <v>86</v>
      </c>
      <c r="F227" s="88">
        <v>1</v>
      </c>
      <c r="G227" s="16"/>
      <c r="H227" s="70"/>
      <c r="I227" s="48"/>
      <c r="J227" s="48">
        <f t="shared" si="7"/>
        <v>0</v>
      </c>
    </row>
    <row r="228" spans="1:10">
      <c r="C228" s="116"/>
      <c r="H228" s="72"/>
      <c r="I228" s="72"/>
      <c r="J228" s="50">
        <f t="shared" si="7"/>
        <v>0</v>
      </c>
    </row>
    <row r="229" spans="1:10" ht="122.25" customHeight="1">
      <c r="A229" s="54" t="s">
        <v>84</v>
      </c>
      <c r="B229" s="11"/>
      <c r="C229" s="118" t="s">
        <v>156</v>
      </c>
      <c r="D229" s="16"/>
      <c r="E229" s="47" t="s">
        <v>86</v>
      </c>
      <c r="F229" s="88">
        <v>1</v>
      </c>
      <c r="G229" s="16"/>
      <c r="H229" s="70"/>
      <c r="I229" s="48"/>
      <c r="J229" s="48">
        <f t="shared" si="7"/>
        <v>0</v>
      </c>
    </row>
    <row r="230" spans="1:10">
      <c r="C230" s="116"/>
      <c r="H230" s="72"/>
      <c r="I230" s="72"/>
      <c r="J230" s="50">
        <f t="shared" si="7"/>
        <v>0</v>
      </c>
    </row>
    <row r="231" spans="1:10" ht="99.75" customHeight="1">
      <c r="A231" s="54" t="s">
        <v>138</v>
      </c>
      <c r="B231" s="11"/>
      <c r="C231" s="115" t="s">
        <v>158</v>
      </c>
      <c r="D231" s="16"/>
      <c r="E231" s="47" t="s">
        <v>86</v>
      </c>
      <c r="F231" s="88">
        <v>1</v>
      </c>
      <c r="G231" s="16"/>
      <c r="H231" s="70"/>
      <c r="I231" s="48"/>
      <c r="J231" s="48">
        <f t="shared" si="7"/>
        <v>0</v>
      </c>
    </row>
    <row r="232" spans="1:10">
      <c r="C232" s="116"/>
      <c r="H232" s="72"/>
      <c r="I232" s="72"/>
      <c r="J232" s="50">
        <f t="shared" si="7"/>
        <v>0</v>
      </c>
    </row>
    <row r="233" spans="1:10" ht="106.5" customHeight="1">
      <c r="A233" s="54" t="s">
        <v>143</v>
      </c>
      <c r="B233" s="11"/>
      <c r="C233" s="119" t="s">
        <v>217</v>
      </c>
      <c r="D233" s="16"/>
      <c r="E233" s="47" t="s">
        <v>86</v>
      </c>
      <c r="F233" s="88">
        <v>6</v>
      </c>
      <c r="G233" s="16"/>
      <c r="H233" s="70"/>
      <c r="I233" s="48"/>
      <c r="J233" s="48">
        <f t="shared" si="7"/>
        <v>0</v>
      </c>
    </row>
    <row r="234" spans="1:10">
      <c r="C234" s="116"/>
      <c r="H234" s="72"/>
      <c r="I234" s="72"/>
      <c r="J234" s="48">
        <f t="shared" si="7"/>
        <v>0</v>
      </c>
    </row>
    <row r="235" spans="1:10" ht="90.75" customHeight="1">
      <c r="A235" s="54" t="s">
        <v>144</v>
      </c>
      <c r="B235" s="11"/>
      <c r="C235" s="119" t="s">
        <v>159</v>
      </c>
      <c r="D235" s="16"/>
      <c r="E235" s="47" t="s">
        <v>86</v>
      </c>
      <c r="F235" s="88">
        <v>2</v>
      </c>
      <c r="G235" s="16"/>
      <c r="H235" s="70"/>
      <c r="I235" s="48"/>
      <c r="J235" s="48">
        <f t="shared" si="7"/>
        <v>0</v>
      </c>
    </row>
    <row r="236" spans="1:10">
      <c r="C236" s="116"/>
      <c r="H236" s="72"/>
      <c r="I236" s="72"/>
      <c r="J236" s="48">
        <f t="shared" si="7"/>
        <v>0</v>
      </c>
    </row>
    <row r="237" spans="1:10" ht="90.75" customHeight="1">
      <c r="A237" s="54" t="s">
        <v>146</v>
      </c>
      <c r="B237" s="11"/>
      <c r="C237" s="119" t="s">
        <v>160</v>
      </c>
      <c r="D237" s="16"/>
      <c r="E237" s="47" t="s">
        <v>86</v>
      </c>
      <c r="F237" s="88">
        <v>1</v>
      </c>
      <c r="G237" s="16"/>
      <c r="H237" s="70"/>
      <c r="I237" s="48"/>
      <c r="J237" s="48">
        <f t="shared" si="7"/>
        <v>0</v>
      </c>
    </row>
    <row r="238" spans="1:10" ht="18.75" customHeight="1">
      <c r="A238" s="54"/>
      <c r="B238" s="11"/>
      <c r="C238" s="119"/>
      <c r="D238" s="16"/>
      <c r="E238" s="47"/>
      <c r="F238" s="86"/>
      <c r="G238" s="14"/>
      <c r="H238" s="91"/>
      <c r="I238" s="49"/>
      <c r="J238" s="48">
        <f t="shared" si="7"/>
        <v>0</v>
      </c>
    </row>
    <row r="239" spans="1:10" ht="78" customHeight="1">
      <c r="A239" s="54" t="s">
        <v>147</v>
      </c>
      <c r="B239" s="11"/>
      <c r="C239" s="119" t="s">
        <v>161</v>
      </c>
      <c r="D239" s="16"/>
      <c r="E239" s="47" t="s">
        <v>86</v>
      </c>
      <c r="F239" s="88">
        <v>1</v>
      </c>
      <c r="G239" s="16"/>
      <c r="H239" s="70"/>
      <c r="I239" s="48"/>
      <c r="J239" s="48">
        <f t="shared" si="7"/>
        <v>0</v>
      </c>
    </row>
    <row r="240" spans="1:10">
      <c r="C240" s="116"/>
      <c r="H240" s="72"/>
      <c r="I240" s="72"/>
      <c r="J240" s="50">
        <f t="shared" si="7"/>
        <v>0</v>
      </c>
    </row>
    <row r="241" spans="1:10" ht="78" customHeight="1">
      <c r="A241" s="54" t="s">
        <v>149</v>
      </c>
      <c r="B241" s="11"/>
      <c r="C241" s="119" t="s">
        <v>162</v>
      </c>
      <c r="D241" s="16"/>
      <c r="E241" s="47" t="s">
        <v>86</v>
      </c>
      <c r="F241" s="88">
        <v>12</v>
      </c>
      <c r="G241" s="16"/>
      <c r="H241" s="70"/>
      <c r="I241" s="48"/>
      <c r="J241" s="48">
        <f t="shared" si="7"/>
        <v>0</v>
      </c>
    </row>
    <row r="242" spans="1:10">
      <c r="C242" s="116"/>
      <c r="H242" s="72"/>
      <c r="I242" s="72"/>
      <c r="J242" s="50">
        <f t="shared" si="7"/>
        <v>0</v>
      </c>
    </row>
    <row r="243" spans="1:10" ht="78" customHeight="1">
      <c r="A243" s="56" t="s">
        <v>223</v>
      </c>
      <c r="B243" s="11"/>
      <c r="C243" s="119" t="s">
        <v>163</v>
      </c>
      <c r="D243" s="16"/>
      <c r="E243" s="47" t="s">
        <v>86</v>
      </c>
      <c r="F243" s="88">
        <v>2</v>
      </c>
      <c r="G243" s="16"/>
      <c r="H243" s="70"/>
      <c r="I243" s="48"/>
      <c r="J243" s="48">
        <f t="shared" si="7"/>
        <v>0</v>
      </c>
    </row>
    <row r="244" spans="1:10">
      <c r="C244" s="116"/>
      <c r="H244" s="72"/>
      <c r="I244" s="72"/>
      <c r="J244" s="50">
        <f t="shared" si="7"/>
        <v>0</v>
      </c>
    </row>
    <row r="245" spans="1:10" ht="78" customHeight="1">
      <c r="A245" s="54" t="s">
        <v>151</v>
      </c>
      <c r="B245" s="11"/>
      <c r="C245" s="119" t="s">
        <v>164</v>
      </c>
      <c r="D245" s="16"/>
      <c r="E245" s="47" t="s">
        <v>86</v>
      </c>
      <c r="F245" s="88">
        <v>1</v>
      </c>
      <c r="G245" s="16"/>
      <c r="H245" s="70"/>
      <c r="I245" s="48"/>
      <c r="J245" s="48">
        <f t="shared" si="7"/>
        <v>0</v>
      </c>
    </row>
    <row r="246" spans="1:10">
      <c r="C246" s="116"/>
      <c r="H246" s="72"/>
      <c r="I246" s="72"/>
      <c r="J246" s="50">
        <f t="shared" si="7"/>
        <v>0</v>
      </c>
    </row>
    <row r="247" spans="1:10" ht="78" customHeight="1">
      <c r="A247" s="54" t="s">
        <v>204</v>
      </c>
      <c r="B247" s="11"/>
      <c r="C247" s="119" t="s">
        <v>165</v>
      </c>
      <c r="D247" s="16"/>
      <c r="E247" s="47" t="s">
        <v>86</v>
      </c>
      <c r="F247" s="88">
        <v>1</v>
      </c>
      <c r="G247" s="16"/>
      <c r="H247" s="70"/>
      <c r="I247" s="48"/>
      <c r="J247" s="48">
        <f t="shared" si="7"/>
        <v>0</v>
      </c>
    </row>
    <row r="248" spans="1:10">
      <c r="C248" s="116"/>
      <c r="H248" s="72"/>
      <c r="I248" s="72"/>
      <c r="J248" s="50">
        <f t="shared" si="7"/>
        <v>0</v>
      </c>
    </row>
    <row r="249" spans="1:10" ht="78" customHeight="1">
      <c r="A249" s="54" t="s">
        <v>205</v>
      </c>
      <c r="B249" s="11"/>
      <c r="C249" s="119" t="s">
        <v>264</v>
      </c>
      <c r="D249" s="16"/>
      <c r="E249" s="47" t="s">
        <v>86</v>
      </c>
      <c r="F249" s="88">
        <v>2</v>
      </c>
      <c r="G249" s="16"/>
      <c r="H249" s="70"/>
      <c r="I249" s="48"/>
      <c r="J249" s="48">
        <f t="shared" si="7"/>
        <v>0</v>
      </c>
    </row>
    <row r="250" spans="1:10">
      <c r="C250" s="116"/>
      <c r="H250" s="72"/>
      <c r="I250" s="72"/>
      <c r="J250" s="50">
        <f t="shared" si="7"/>
        <v>0</v>
      </c>
    </row>
    <row r="251" spans="1:10" ht="117" customHeight="1">
      <c r="A251" s="54" t="s">
        <v>206</v>
      </c>
      <c r="B251" s="11"/>
      <c r="C251" s="119" t="s">
        <v>268</v>
      </c>
      <c r="D251" s="16"/>
      <c r="E251" s="47" t="s">
        <v>86</v>
      </c>
      <c r="F251" s="88">
        <v>1</v>
      </c>
      <c r="G251" s="16"/>
      <c r="H251" s="70"/>
      <c r="I251" s="48"/>
      <c r="J251" s="48">
        <f t="shared" si="7"/>
        <v>0</v>
      </c>
    </row>
    <row r="252" spans="1:10">
      <c r="C252" s="116"/>
      <c r="H252" s="72"/>
      <c r="I252" s="72"/>
      <c r="J252" s="50">
        <f t="shared" si="7"/>
        <v>0</v>
      </c>
    </row>
    <row r="253" spans="1:10" ht="162" customHeight="1">
      <c r="A253" s="54" t="s">
        <v>265</v>
      </c>
      <c r="B253" s="11"/>
      <c r="C253" s="119" t="s">
        <v>267</v>
      </c>
      <c r="D253" s="16"/>
      <c r="E253" s="47" t="s">
        <v>86</v>
      </c>
      <c r="F253" s="88">
        <v>1</v>
      </c>
      <c r="G253" s="16"/>
      <c r="H253" s="70"/>
      <c r="I253" s="48"/>
      <c r="J253" s="48">
        <f t="shared" si="7"/>
        <v>0</v>
      </c>
    </row>
    <row r="254" spans="1:10">
      <c r="C254" s="116"/>
      <c r="H254" s="72"/>
      <c r="I254" s="72"/>
      <c r="J254" s="72"/>
    </row>
    <row r="255" spans="1:10" ht="36.75" customHeight="1">
      <c r="A255" s="54" t="s">
        <v>266</v>
      </c>
      <c r="B255" s="11"/>
      <c r="C255" s="120" t="s">
        <v>166</v>
      </c>
      <c r="D255" s="16"/>
      <c r="E255" s="47" t="s">
        <v>93</v>
      </c>
      <c r="F255" s="88">
        <v>1</v>
      </c>
      <c r="G255" s="16"/>
      <c r="H255" s="70"/>
      <c r="I255" s="48"/>
      <c r="J255" s="48">
        <f>SUM(F255*H255)</f>
        <v>0</v>
      </c>
    </row>
    <row r="256" spans="1:10">
      <c r="C256" s="116"/>
      <c r="H256" s="72"/>
      <c r="I256" s="72"/>
      <c r="J256" s="72"/>
    </row>
    <row r="258" spans="1:10">
      <c r="A258" s="157" t="s">
        <v>167</v>
      </c>
      <c r="B258" s="157"/>
      <c r="C258" s="157"/>
      <c r="D258" s="157"/>
      <c r="E258" s="157"/>
      <c r="F258" s="158">
        <f>SUM(J223:J256)</f>
        <v>0</v>
      </c>
      <c r="G258" s="158"/>
      <c r="H258" s="158"/>
      <c r="I258" s="158"/>
      <c r="J258" s="158"/>
    </row>
    <row r="259" spans="1:10">
      <c r="J259" s="72"/>
    </row>
    <row r="263" spans="1:10">
      <c r="A263" s="159" t="s">
        <v>35</v>
      </c>
      <c r="B263" s="159"/>
      <c r="C263" s="159"/>
      <c r="D263" s="159"/>
      <c r="E263" s="159"/>
      <c r="F263" s="159"/>
      <c r="G263" s="159"/>
      <c r="H263" s="159"/>
      <c r="I263" s="159"/>
      <c r="J263" s="159"/>
    </row>
    <row r="264" spans="1:10">
      <c r="A264" s="159"/>
      <c r="B264" s="159"/>
      <c r="C264" s="159"/>
      <c r="D264" s="159"/>
      <c r="E264" s="159"/>
      <c r="F264" s="159"/>
      <c r="G264" s="159"/>
      <c r="H264" s="159"/>
      <c r="I264" s="159"/>
      <c r="J264" s="159"/>
    </row>
    <row r="267" spans="1:10" ht="19.5" customHeight="1">
      <c r="A267" s="60" t="s">
        <v>20</v>
      </c>
      <c r="B267" s="11"/>
      <c r="C267" s="59" t="s">
        <v>168</v>
      </c>
      <c r="D267" s="16"/>
      <c r="E267" s="58"/>
      <c r="F267" s="170">
        <f>F35</f>
        <v>0</v>
      </c>
      <c r="G267" s="171"/>
      <c r="H267" s="171"/>
      <c r="I267" s="171"/>
      <c r="J267" s="171"/>
    </row>
    <row r="269" spans="1:10" ht="19.5" customHeight="1">
      <c r="A269" s="60" t="s">
        <v>71</v>
      </c>
      <c r="B269" s="11"/>
      <c r="C269" s="59" t="s">
        <v>29</v>
      </c>
      <c r="D269" s="16"/>
      <c r="E269" s="58"/>
      <c r="F269" s="170">
        <f>F73</f>
        <v>0</v>
      </c>
      <c r="G269" s="171"/>
      <c r="H269" s="171"/>
      <c r="I269" s="171"/>
      <c r="J269" s="171"/>
    </row>
    <row r="271" spans="1:10" ht="19.5" customHeight="1">
      <c r="A271" s="60" t="s">
        <v>74</v>
      </c>
      <c r="B271" s="11"/>
      <c r="C271" s="59" t="s">
        <v>31</v>
      </c>
      <c r="D271" s="16"/>
      <c r="E271" s="58"/>
      <c r="F271" s="170">
        <f>F92</f>
        <v>0</v>
      </c>
      <c r="G271" s="171"/>
      <c r="H271" s="171"/>
      <c r="I271" s="171"/>
      <c r="J271" s="171"/>
    </row>
    <row r="273" spans="1:10" ht="33.75" customHeight="1">
      <c r="A273" s="60" t="s">
        <v>75</v>
      </c>
      <c r="B273" s="11"/>
      <c r="C273" s="59" t="s">
        <v>169</v>
      </c>
      <c r="D273" s="16"/>
      <c r="E273" s="58"/>
      <c r="F273" s="170">
        <f>F113</f>
        <v>0</v>
      </c>
      <c r="G273" s="171"/>
      <c r="H273" s="171"/>
      <c r="I273" s="171"/>
      <c r="J273" s="171"/>
    </row>
    <row r="275" spans="1:10" ht="19.5" customHeight="1">
      <c r="A275" s="60" t="s">
        <v>76</v>
      </c>
      <c r="B275" s="11"/>
      <c r="C275" s="59" t="s">
        <v>34</v>
      </c>
      <c r="D275" s="16"/>
      <c r="E275" s="58"/>
      <c r="F275" s="170">
        <f>F137</f>
        <v>0</v>
      </c>
      <c r="G275" s="171"/>
      <c r="H275" s="171"/>
      <c r="I275" s="171"/>
      <c r="J275" s="171"/>
    </row>
    <row r="277" spans="1:10" ht="19.5" customHeight="1">
      <c r="A277" s="60" t="s">
        <v>77</v>
      </c>
      <c r="B277" s="11"/>
      <c r="C277" s="59" t="s">
        <v>170</v>
      </c>
      <c r="D277" s="16"/>
      <c r="E277" s="58"/>
      <c r="F277" s="170">
        <f>F153</f>
        <v>0</v>
      </c>
      <c r="G277" s="171"/>
      <c r="H277" s="171"/>
      <c r="I277" s="171"/>
      <c r="J277" s="171"/>
    </row>
    <row r="279" spans="1:10" ht="19.5" customHeight="1">
      <c r="A279" s="60" t="s">
        <v>78</v>
      </c>
      <c r="B279" s="11"/>
      <c r="C279" s="59" t="s">
        <v>171</v>
      </c>
      <c r="D279" s="16"/>
      <c r="E279" s="58"/>
      <c r="F279" s="170">
        <f>F173</f>
        <v>0</v>
      </c>
      <c r="G279" s="171"/>
      <c r="H279" s="171"/>
      <c r="I279" s="171"/>
      <c r="J279" s="171"/>
    </row>
    <row r="281" spans="1:10" ht="24.75" customHeight="1">
      <c r="A281" s="60" t="s">
        <v>79</v>
      </c>
      <c r="B281" s="11"/>
      <c r="C281" s="63" t="s">
        <v>172</v>
      </c>
      <c r="D281" s="16"/>
      <c r="E281" s="58"/>
      <c r="F281" s="170">
        <f>F211</f>
        <v>0</v>
      </c>
      <c r="G281" s="171"/>
      <c r="H281" s="171"/>
      <c r="I281" s="171"/>
      <c r="J281" s="171"/>
    </row>
    <row r="283" spans="1:10" ht="19.5" customHeight="1">
      <c r="A283" s="60" t="s">
        <v>80</v>
      </c>
      <c r="B283" s="11"/>
      <c r="C283" s="59" t="s">
        <v>173</v>
      </c>
      <c r="D283" s="16"/>
      <c r="E283" s="58"/>
      <c r="F283" s="170">
        <f>F258</f>
        <v>0</v>
      </c>
      <c r="G283" s="171"/>
      <c r="H283" s="171"/>
      <c r="I283" s="171"/>
      <c r="J283" s="171"/>
    </row>
    <row r="284" spans="1:10" ht="19.5" customHeight="1">
      <c r="A284" s="60"/>
      <c r="B284" s="11"/>
      <c r="C284" s="59"/>
      <c r="D284" s="13"/>
      <c r="E284" s="58"/>
      <c r="F284" s="109"/>
      <c r="G284" s="110"/>
      <c r="H284" s="110"/>
      <c r="I284" s="110"/>
      <c r="J284" s="110"/>
    </row>
    <row r="285" spans="1:10" ht="19.5" customHeight="1">
      <c r="A285" s="60"/>
      <c r="B285" s="11"/>
      <c r="C285" s="59"/>
      <c r="D285" s="13"/>
      <c r="E285" s="58"/>
      <c r="F285" s="97"/>
      <c r="G285" s="101"/>
      <c r="H285" s="101"/>
      <c r="I285" s="101"/>
      <c r="J285" s="101"/>
    </row>
    <row r="286" spans="1:10" ht="15.75">
      <c r="C286" s="65" t="s">
        <v>175</v>
      </c>
      <c r="F286" s="173">
        <f>SUM(F267:J283)</f>
        <v>0</v>
      </c>
      <c r="G286" s="174"/>
      <c r="H286" s="174"/>
      <c r="I286" s="174"/>
      <c r="J286" s="174"/>
    </row>
    <row r="287" spans="1:10" ht="15.75">
      <c r="C287" s="64"/>
      <c r="F287" s="172"/>
      <c r="G287" s="172"/>
      <c r="H287" s="172"/>
      <c r="I287" s="172"/>
      <c r="J287" s="172"/>
    </row>
    <row r="288" spans="1:10" ht="15.75">
      <c r="C288" s="65" t="s">
        <v>174</v>
      </c>
      <c r="F288" s="175">
        <f>F286*1.25</f>
        <v>0</v>
      </c>
      <c r="G288" s="176"/>
      <c r="H288" s="176"/>
      <c r="I288" s="176"/>
      <c r="J288" s="176"/>
    </row>
    <row r="289" spans="3:3">
      <c r="C289" s="40"/>
    </row>
  </sheetData>
  <sheetProtection password="CEEF" sheet="1" objects="1" scenarios="1" selectLockedCells="1"/>
  <mergeCells count="112">
    <mergeCell ref="F287:J287"/>
    <mergeCell ref="F286:J286"/>
    <mergeCell ref="F288:J288"/>
    <mergeCell ref="F279:J279"/>
    <mergeCell ref="F281:J281"/>
    <mergeCell ref="F283:J283"/>
    <mergeCell ref="F271:J271"/>
    <mergeCell ref="F273:J273"/>
    <mergeCell ref="F275:J275"/>
    <mergeCell ref="F277:J277"/>
    <mergeCell ref="A258:E258"/>
    <mergeCell ref="F258:J258"/>
    <mergeCell ref="A263:J264"/>
    <mergeCell ref="F267:J267"/>
    <mergeCell ref="F269:J269"/>
    <mergeCell ref="C216:J216"/>
    <mergeCell ref="A218:A219"/>
    <mergeCell ref="C218:C219"/>
    <mergeCell ref="E218:E219"/>
    <mergeCell ref="F218:F219"/>
    <mergeCell ref="H218:H219"/>
    <mergeCell ref="J218:J219"/>
    <mergeCell ref="J181:J182"/>
    <mergeCell ref="A211:E211"/>
    <mergeCell ref="F211:J211"/>
    <mergeCell ref="A212:J213"/>
    <mergeCell ref="A214:J214"/>
    <mergeCell ref="A181:A182"/>
    <mergeCell ref="C181:C182"/>
    <mergeCell ref="E181:E182"/>
    <mergeCell ref="F181:F182"/>
    <mergeCell ref="H181:H182"/>
    <mergeCell ref="A173:E173"/>
    <mergeCell ref="F173:J173"/>
    <mergeCell ref="A175:J176"/>
    <mergeCell ref="A177:J177"/>
    <mergeCell ref="C179:J179"/>
    <mergeCell ref="C159:J159"/>
    <mergeCell ref="A161:A162"/>
    <mergeCell ref="C161:C162"/>
    <mergeCell ref="E161:E162"/>
    <mergeCell ref="F161:F162"/>
    <mergeCell ref="H161:H162"/>
    <mergeCell ref="J161:J162"/>
    <mergeCell ref="J145:J146"/>
    <mergeCell ref="A153:E153"/>
    <mergeCell ref="F153:J153"/>
    <mergeCell ref="A155:J156"/>
    <mergeCell ref="A157:J157"/>
    <mergeCell ref="A145:A146"/>
    <mergeCell ref="C145:C146"/>
    <mergeCell ref="E145:E146"/>
    <mergeCell ref="F145:F146"/>
    <mergeCell ref="H145:H146"/>
    <mergeCell ref="A137:E137"/>
    <mergeCell ref="F137:J137"/>
    <mergeCell ref="A139:J140"/>
    <mergeCell ref="A141:J141"/>
    <mergeCell ref="C143:J143"/>
    <mergeCell ref="A117:J117"/>
    <mergeCell ref="C119:J119"/>
    <mergeCell ref="A121:A122"/>
    <mergeCell ref="C121:C122"/>
    <mergeCell ref="E121:E122"/>
    <mergeCell ref="F121:F122"/>
    <mergeCell ref="H121:H122"/>
    <mergeCell ref="J121:J122"/>
    <mergeCell ref="A113:E113"/>
    <mergeCell ref="F113:J113"/>
    <mergeCell ref="A115:J116"/>
    <mergeCell ref="A96:J96"/>
    <mergeCell ref="C98:J98"/>
    <mergeCell ref="A100:A101"/>
    <mergeCell ref="C100:C101"/>
    <mergeCell ref="E100:E101"/>
    <mergeCell ref="F100:F101"/>
    <mergeCell ref="H100:H101"/>
    <mergeCell ref="J100:J101"/>
    <mergeCell ref="A94:J95"/>
    <mergeCell ref="A75:J76"/>
    <mergeCell ref="A77:J77"/>
    <mergeCell ref="C79:J79"/>
    <mergeCell ref="A81:A82"/>
    <mergeCell ref="C81:C82"/>
    <mergeCell ref="E81:E82"/>
    <mergeCell ref="F81:F82"/>
    <mergeCell ref="H81:H82"/>
    <mergeCell ref="J81:J82"/>
    <mergeCell ref="J43:J44"/>
    <mergeCell ref="A73:E73"/>
    <mergeCell ref="F73:J73"/>
    <mergeCell ref="A43:A44"/>
    <mergeCell ref="C43:C44"/>
    <mergeCell ref="E43:E44"/>
    <mergeCell ref="F43:F44"/>
    <mergeCell ref="H43:H44"/>
    <mergeCell ref="A92:E92"/>
    <mergeCell ref="F92:J92"/>
    <mergeCell ref="A35:E35"/>
    <mergeCell ref="F35:J35"/>
    <mergeCell ref="A37:J38"/>
    <mergeCell ref="A39:J39"/>
    <mergeCell ref="C41:J41"/>
    <mergeCell ref="A1:J2"/>
    <mergeCell ref="A3:J3"/>
    <mergeCell ref="C4:J4"/>
    <mergeCell ref="A6:A7"/>
    <mergeCell ref="C6:C7"/>
    <mergeCell ref="E6:E7"/>
    <mergeCell ref="F6:F7"/>
    <mergeCell ref="H6:H7"/>
    <mergeCell ref="J6:J7"/>
  </mergeCells>
  <pageMargins left="0.70866141732283472" right="0.70866141732283472" top="1.299212598425197" bottom="0.55118110236220474" header="0.31496062992125984" footer="0.31496062992125984"/>
  <pageSetup paperSize="9" scale="96" orientation="portrait" verticalDpi="0" r:id="rId1"/>
  <headerFooter>
    <oddHeader xml:space="preserve">&amp;L&amp;"Times New Roman,Uobičajeno"&amp;9Lokacija: Benkovac, 
Knezova Šubića Bribirskih 17b, 1.kat&amp;C&amp;"Times New Roman,Uobičajeno"&amp;9TROŠKOVNIK
Sanacija stana&amp;R&amp;"Times New Roman,Uobičajeno"&amp;9Šifra stana:    
Površina stana: 42,56 m² </oddHeader>
    <oddFooter>&amp;C&amp;8Stranica &amp;P od &amp;N</oddFooter>
  </headerFooter>
  <rowBreaks count="13" manualBreakCount="13">
    <brk id="35" max="16383" man="1"/>
    <brk id="50" max="16383" man="1"/>
    <brk id="59" max="16383" man="1"/>
    <brk id="73" max="16383" man="1"/>
    <brk id="93" max="16383" man="1"/>
    <brk id="113" max="16383" man="1"/>
    <brk id="130" max="16383" man="1"/>
    <brk id="137" max="16383" man="1"/>
    <brk id="154" max="16383" man="1"/>
    <brk id="173" max="16383" man="1"/>
    <brk id="211" max="16383" man="1"/>
    <brk id="252" max="9" man="1"/>
    <brk id="2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Naslovna</vt:lpstr>
      <vt:lpstr>Uvjeti</vt:lpstr>
      <vt:lpstr>troškovnik</vt:lpstr>
      <vt:lpstr>troškovnik!Podrucje_ispisa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Saša Dolenac</cp:lastModifiedBy>
  <cp:lastPrinted>2018-08-08T18:47:46Z</cp:lastPrinted>
  <dcterms:created xsi:type="dcterms:W3CDTF">2014-12-31T09:41:39Z</dcterms:created>
  <dcterms:modified xsi:type="dcterms:W3CDTF">2018-11-13T08:56:41Z</dcterms:modified>
</cp:coreProperties>
</file>